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00" windowWidth="22692" windowHeight="9012"/>
  </bookViews>
  <sheets>
    <sheet name="titul" sheetId="4" r:id="rId1"/>
    <sheet name="Krycí list" sheetId="1" r:id="rId2"/>
    <sheet name="Rekapitulace" sheetId="2" r:id="rId3"/>
    <sheet name="Položky" sheetId="3" r:id="rId4"/>
    <sheet name="SO 01 ZTI" sheetId="9" r:id="rId5"/>
    <sheet name="SO 01 plyn" sheetId="8" r:id="rId6"/>
    <sheet name="SO 01 - UT" sheetId="7" r:id="rId7"/>
    <sheet name="SO 01 elektro" sheetId="10" r:id="rId8"/>
    <sheet name="SO 01 - VZT,klima" sheetId="6" r:id="rId9"/>
  </sheets>
  <externalReferences>
    <externalReference r:id="rId10"/>
    <externalReference r:id="rId11"/>
  </externalReferences>
  <definedNames>
    <definedName name="cisloobjektu" localSheetId="0">'[1]Krycí list'!$A$4</definedName>
    <definedName name="cisloobjektu">'Krycí list'!$A$4</definedName>
    <definedName name="cislostavby" localSheetId="0">'[1]Krycí list'!$A$6</definedName>
    <definedName name="cislostavby">'Krycí list'!$A$6</definedName>
    <definedName name="Datum">'Krycí list'!$B$26</definedName>
    <definedName name="Dil">Rekapitulace!$A$6</definedName>
    <definedName name="Dodavka" localSheetId="0">[1]Rekapitulace!$G$13</definedName>
    <definedName name="Dodavka">Rekapitulace!$G$36</definedName>
    <definedName name="Dodavka0" localSheetId="0">[1]Položky!#REF!</definedName>
    <definedName name="Dodavka0">Položky!#REF!</definedName>
    <definedName name="HSV" localSheetId="0">[1]Rekapitulace!$E$13</definedName>
    <definedName name="HSV">Rekapitulace!$E$36</definedName>
    <definedName name="HSV0" localSheetId="0">[1]Položky!#REF!</definedName>
    <definedName name="HSV0">Položky!#REF!</definedName>
    <definedName name="HZS" localSheetId="0">[1]Rekapitulace!$I$13</definedName>
    <definedName name="HZS">Rekapitulace!$I$36</definedName>
    <definedName name="HZS0" localSheetId="0">[1]Položky!#REF!</definedName>
    <definedName name="HZS0">Položky!#REF!</definedName>
    <definedName name="JKSO">'Krycí list'!$F$4</definedName>
    <definedName name="MJ">'Krycí list'!$G$4</definedName>
    <definedName name="Mont" localSheetId="0">[1]Rekapitulace!$H$13</definedName>
    <definedName name="Mont">Rekapitulace!$H$36</definedName>
    <definedName name="Montaz0" localSheetId="0">[1]Položky!#REF!</definedName>
    <definedName name="Montaz0">Položky!#REF!</definedName>
    <definedName name="NazevDilu">Rekapitulace!$B$6</definedName>
    <definedName name="nazevobjektu" localSheetId="0">'[1]Krycí list'!$C$4</definedName>
    <definedName name="nazevobjektu">'Krycí list'!$C$4</definedName>
    <definedName name="nazevstavby" localSheetId="0">'[1]Krycí list'!$C$6</definedName>
    <definedName name="nazevstavby">'Krycí list'!$C$6</definedName>
    <definedName name="_xlnm.Print_Titles" localSheetId="3">Položky!$1:$6</definedName>
    <definedName name="_xlnm.Print_Titles" localSheetId="2">Rekapitulace!$1:$6</definedName>
    <definedName name="ne">[2]Rekapitulace!$E$13</definedName>
    <definedName name="Objednatel">'Krycí list'!$C$8</definedName>
    <definedName name="_xlnm.Print_Area" localSheetId="1">'Krycí list'!$A$1:$G$45</definedName>
    <definedName name="_xlnm.Print_Area" localSheetId="3">Položky!$A$1:$G$328</definedName>
    <definedName name="_xlnm.Print_Area" localSheetId="2">Rekapitulace!$A$1:$I$45</definedName>
    <definedName name="_xlnm.Print_Area" localSheetId="8">'SO 01 - VZT,klima'!$A$1:$F$227</definedName>
    <definedName name="_xlnm.Print_Area" localSheetId="5">'SO 01 plyn'!$A$1:$G$56</definedName>
    <definedName name="_xlnm.Print_Area" localSheetId="4">'SO 01 ZTI'!$A$1:$G$108</definedName>
    <definedName name="_xlnm.Print_Area" localSheetId="0">titul!$A$1:$G$39</definedName>
    <definedName name="PocetMJ">'Krycí list'!$G$7</definedName>
    <definedName name="Poznamka">'Krycí list'!$B$37</definedName>
    <definedName name="Projektant">'Krycí list'!$C$7</definedName>
    <definedName name="PSV" localSheetId="0">[1]Rekapitulace!$F$13</definedName>
    <definedName name="PSV">Rekapitulace!$F$36</definedName>
    <definedName name="PSV0" localSheetId="0">[1]Položky!#REF!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3" hidden="1">0</definedName>
    <definedName name="solver_num" localSheetId="3" hidden="1">0</definedName>
    <definedName name="solver_opt" localSheetId="3" hidden="1">Položky!#REF!</definedName>
    <definedName name="solver_typ" localSheetId="3" hidden="1">1</definedName>
    <definedName name="solver_val" localSheetId="3" hidden="1">0</definedName>
    <definedName name="Typ" localSheetId="0">[1]Položky!#REF!</definedName>
    <definedName name="Typ">Položky!#REF!</definedName>
    <definedName name="VRN" localSheetId="0">[1]Rekapitulace!$H$19</definedName>
    <definedName name="VRN">Rekapitulace!$H$44</definedName>
    <definedName name="VRNKc" localSheetId="0">[2]Rekapitulace!#REF!</definedName>
    <definedName name="VRNKc">Rekapitulace!#REF!</definedName>
    <definedName name="VRNnazev" localSheetId="0">[2]Rekapitulace!#REF!</definedName>
    <definedName name="VRNnazev">Rekapitulace!#REF!</definedName>
    <definedName name="VRNproc" localSheetId="0">[2]Rekapitulace!#REF!</definedName>
    <definedName name="VRNproc">Rekapitulace!#REF!</definedName>
    <definedName name="VRNzakl" localSheetId="0">[2]Rekapitulace!#REF!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G14" i="8" l="1"/>
  <c r="F172" i="3" l="1"/>
  <c r="G229" i="10"/>
  <c r="G228" i="10"/>
  <c r="G227" i="10"/>
  <c r="G224" i="10"/>
  <c r="G223" i="10"/>
  <c r="G222" i="10"/>
  <c r="G221" i="10"/>
  <c r="G220" i="10"/>
  <c r="G219" i="10"/>
  <c r="G218" i="10"/>
  <c r="G217" i="10"/>
  <c r="G216" i="10"/>
  <c r="G215" i="10"/>
  <c r="G214" i="10"/>
  <c r="G213" i="10"/>
  <c r="G212" i="10"/>
  <c r="G211" i="10"/>
  <c r="G210" i="10"/>
  <c r="G209" i="10"/>
  <c r="G208" i="10"/>
  <c r="G207" i="10"/>
  <c r="G206" i="10"/>
  <c r="G205" i="10"/>
  <c r="G204" i="10"/>
  <c r="G203" i="10"/>
  <c r="G202" i="10"/>
  <c r="G201" i="10"/>
  <c r="G200" i="10"/>
  <c r="G199" i="10"/>
  <c r="G198" i="10"/>
  <c r="G197" i="10"/>
  <c r="G196" i="10"/>
  <c r="G195" i="10"/>
  <c r="G194" i="10"/>
  <c r="G193" i="10"/>
  <c r="G192" i="10"/>
  <c r="G191" i="10"/>
  <c r="G190" i="10"/>
  <c r="G189" i="10"/>
  <c r="G188" i="10"/>
  <c r="G187" i="10"/>
  <c r="G186" i="10"/>
  <c r="G185" i="10"/>
  <c r="G184" i="10"/>
  <c r="G183" i="10"/>
  <c r="G182" i="10"/>
  <c r="G181" i="10"/>
  <c r="G180" i="10"/>
  <c r="G179" i="10"/>
  <c r="G178" i="10"/>
  <c r="G177" i="10"/>
  <c r="G176" i="10"/>
  <c r="G175" i="10"/>
  <c r="G174" i="10"/>
  <c r="G173" i="10"/>
  <c r="G172" i="10"/>
  <c r="G171" i="10"/>
  <c r="G170" i="10"/>
  <c r="G169" i="10"/>
  <c r="G168" i="10"/>
  <c r="G167" i="10"/>
  <c r="G166" i="10"/>
  <c r="G165" i="10"/>
  <c r="G164" i="10"/>
  <c r="G163" i="10"/>
  <c r="G162" i="10"/>
  <c r="G161" i="10"/>
  <c r="G160" i="10"/>
  <c r="G159" i="10"/>
  <c r="G158" i="10"/>
  <c r="G157" i="10"/>
  <c r="G156" i="10"/>
  <c r="G155" i="10"/>
  <c r="G154" i="10"/>
  <c r="G153" i="10"/>
  <c r="G152" i="10"/>
  <c r="G151" i="10"/>
  <c r="G150" i="10"/>
  <c r="G149" i="10"/>
  <c r="G148" i="10"/>
  <c r="G147" i="10"/>
  <c r="G146" i="10"/>
  <c r="G145" i="10"/>
  <c r="G144" i="10"/>
  <c r="G143" i="10"/>
  <c r="G140" i="10"/>
  <c r="G139" i="10"/>
  <c r="G138" i="10"/>
  <c r="G137" i="10"/>
  <c r="G136" i="10"/>
  <c r="G135" i="10"/>
  <c r="G134" i="10"/>
  <c r="G133" i="10"/>
  <c r="G132" i="10"/>
  <c r="G131" i="10"/>
  <c r="G130" i="10"/>
  <c r="G129" i="10"/>
  <c r="G128" i="10"/>
  <c r="G127" i="10"/>
  <c r="G126" i="10"/>
  <c r="G125" i="10"/>
  <c r="G124" i="10"/>
  <c r="G123" i="10"/>
  <c r="G122" i="10"/>
  <c r="G121" i="10"/>
  <c r="G120" i="10"/>
  <c r="G119" i="10"/>
  <c r="G118" i="10"/>
  <c r="G117" i="10"/>
  <c r="G116" i="10"/>
  <c r="G115" i="10"/>
  <c r="G114" i="10"/>
  <c r="G113" i="10"/>
  <c r="G112" i="10"/>
  <c r="G111" i="10"/>
  <c r="G110" i="10"/>
  <c r="G109" i="10"/>
  <c r="G108" i="10"/>
  <c r="G107" i="10"/>
  <c r="G106" i="10"/>
  <c r="G105" i="10"/>
  <c r="G104" i="10"/>
  <c r="G103" i="10"/>
  <c r="G102" i="10"/>
  <c r="G101" i="10"/>
  <c r="G100" i="10"/>
  <c r="G99" i="10"/>
  <c r="G98" i="10"/>
  <c r="G97" i="10"/>
  <c r="G96" i="10"/>
  <c r="G95" i="10"/>
  <c r="G94" i="10"/>
  <c r="G93" i="10"/>
  <c r="G92" i="10"/>
  <c r="G91" i="10"/>
  <c r="G90" i="10"/>
  <c r="G89" i="10"/>
  <c r="G88" i="10"/>
  <c r="G87" i="10"/>
  <c r="G86" i="10"/>
  <c r="G85" i="10"/>
  <c r="G84" i="10"/>
  <c r="G83" i="10"/>
  <c r="G82" i="10"/>
  <c r="G81" i="10"/>
  <c r="G80" i="10"/>
  <c r="G79" i="10"/>
  <c r="G78" i="10"/>
  <c r="G77" i="10"/>
  <c r="G76" i="10"/>
  <c r="G75" i="10"/>
  <c r="G74" i="10"/>
  <c r="G73" i="10"/>
  <c r="G72" i="10"/>
  <c r="G71" i="10"/>
  <c r="G70" i="10"/>
  <c r="G69" i="10"/>
  <c r="G68" i="10"/>
  <c r="G67" i="10"/>
  <c r="G66" i="10"/>
  <c r="G65" i="10"/>
  <c r="G64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1" i="10"/>
  <c r="G40" i="10"/>
  <c r="G39" i="10"/>
  <c r="G38" i="10"/>
  <c r="G37" i="10"/>
  <c r="G36" i="10"/>
  <c r="G35" i="10"/>
  <c r="G34" i="10"/>
  <c r="G33" i="10"/>
  <c r="G42" i="10" s="1"/>
  <c r="G7" i="10" s="1"/>
  <c r="G32" i="10"/>
  <c r="G31" i="10"/>
  <c r="G230" i="10" l="1"/>
  <c r="G17" i="10" s="1"/>
  <c r="G225" i="10"/>
  <c r="G13" i="10" s="1"/>
  <c r="G141" i="10"/>
  <c r="G10" i="10" s="1"/>
  <c r="F8" i="10"/>
  <c r="G8" i="10" s="1"/>
  <c r="F9" i="10"/>
  <c r="G9" i="10" s="1"/>
  <c r="G15" i="10"/>
  <c r="F12" i="10"/>
  <c r="G12" i="10" s="1"/>
  <c r="F11" i="10"/>
  <c r="G11" i="10" s="1"/>
  <c r="H13" i="10" s="1"/>
  <c r="F14" i="10" s="1"/>
  <c r="G14" i="10" s="1"/>
  <c r="G99" i="9"/>
  <c r="G98" i="9"/>
  <c r="G97" i="9"/>
  <c r="G96" i="9"/>
  <c r="G95" i="9"/>
  <c r="G94" i="9"/>
  <c r="G93" i="9"/>
  <c r="G92" i="9"/>
  <c r="G91" i="9"/>
  <c r="G90" i="9"/>
  <c r="G85" i="9"/>
  <c r="G84" i="9"/>
  <c r="G83" i="9"/>
  <c r="G81" i="9"/>
  <c r="G80" i="9"/>
  <c r="G79" i="9"/>
  <c r="G78" i="9"/>
  <c r="G77" i="9"/>
  <c r="G76" i="9"/>
  <c r="G75" i="9"/>
  <c r="G74" i="9"/>
  <c r="G73" i="9"/>
  <c r="G72" i="9"/>
  <c r="G71" i="9"/>
  <c r="G70" i="9"/>
  <c r="G69" i="9"/>
  <c r="G68" i="9"/>
  <c r="G67" i="9"/>
  <c r="G66" i="9"/>
  <c r="G65" i="9"/>
  <c r="G64" i="9"/>
  <c r="G63" i="9"/>
  <c r="G62" i="9"/>
  <c r="G61" i="9"/>
  <c r="G60" i="9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20" i="9"/>
  <c r="F169" i="3" s="1"/>
  <c r="G86" i="9" l="1"/>
  <c r="G100" i="9"/>
  <c r="G53" i="9"/>
  <c r="G16" i="10"/>
  <c r="G18" i="10" s="1"/>
  <c r="G47" i="8"/>
  <c r="G46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F138" i="7"/>
  <c r="F137" i="7"/>
  <c r="F136" i="7"/>
  <c r="F135" i="7"/>
  <c r="F134" i="7"/>
  <c r="F133" i="7"/>
  <c r="F132" i="7"/>
  <c r="F131" i="7"/>
  <c r="F130" i="7"/>
  <c r="F129" i="7"/>
  <c r="F128" i="7"/>
  <c r="F127" i="7"/>
  <c r="F126" i="7"/>
  <c r="F125" i="7"/>
  <c r="F124" i="7"/>
  <c r="F122" i="7"/>
  <c r="F121" i="7"/>
  <c r="F120" i="7"/>
  <c r="F119" i="7"/>
  <c r="F118" i="7"/>
  <c r="F117" i="7"/>
  <c r="F115" i="7"/>
  <c r="F114" i="7"/>
  <c r="F113" i="7"/>
  <c r="F112" i="7"/>
  <c r="F110" i="7"/>
  <c r="F108" i="7"/>
  <c r="F107" i="7"/>
  <c r="F105" i="7"/>
  <c r="F103" i="7"/>
  <c r="F102" i="7"/>
  <c r="F101" i="7"/>
  <c r="F99" i="7"/>
  <c r="F98" i="7"/>
  <c r="F97" i="7"/>
  <c r="F95" i="7"/>
  <c r="F94" i="7"/>
  <c r="F93" i="7"/>
  <c r="F91" i="7"/>
  <c r="F90" i="7"/>
  <c r="F89" i="7"/>
  <c r="F88" i="7"/>
  <c r="F86" i="7"/>
  <c r="F85" i="7"/>
  <c r="F83" i="7"/>
  <c r="F82" i="7"/>
  <c r="F81" i="7"/>
  <c r="F80" i="7"/>
  <c r="F79" i="7"/>
  <c r="F78" i="7"/>
  <c r="F77" i="7"/>
  <c r="F75" i="7"/>
  <c r="F74" i="7"/>
  <c r="F73" i="7"/>
  <c r="F72" i="7"/>
  <c r="F70" i="7"/>
  <c r="F68" i="7"/>
  <c r="F67" i="7"/>
  <c r="F66" i="7"/>
  <c r="D65" i="7"/>
  <c r="F65" i="7" s="1"/>
  <c r="D64" i="7"/>
  <c r="F64" i="7" s="1"/>
  <c r="F63" i="7"/>
  <c r="F62" i="7"/>
  <c r="D61" i="7"/>
  <c r="F61" i="7" s="1"/>
  <c r="F59" i="7"/>
  <c r="F57" i="7"/>
  <c r="F56" i="7"/>
  <c r="D55" i="7"/>
  <c r="F55" i="7" s="1"/>
  <c r="D54" i="7"/>
  <c r="F54" i="7" s="1"/>
  <c r="F52" i="7"/>
  <c r="F51" i="7"/>
  <c r="D50" i="7"/>
  <c r="F50" i="7" s="1"/>
  <c r="F47" i="7"/>
  <c r="F46" i="7"/>
  <c r="F45" i="7"/>
  <c r="F44" i="7"/>
  <c r="F42" i="7"/>
  <c r="F41" i="7"/>
  <c r="F40" i="7"/>
  <c r="F39" i="7"/>
  <c r="F37" i="7"/>
  <c r="F34" i="7"/>
  <c r="F33" i="7"/>
  <c r="F32" i="7"/>
  <c r="F30" i="7"/>
  <c r="F29" i="7"/>
  <c r="F28" i="7"/>
  <c r="F27" i="7"/>
  <c r="F26" i="7"/>
  <c r="F25" i="7"/>
  <c r="F24" i="7"/>
  <c r="F23" i="7"/>
  <c r="F22" i="7"/>
  <c r="F21" i="7"/>
  <c r="F20" i="7"/>
  <c r="D19" i="7"/>
  <c r="F17" i="7"/>
  <c r="F16" i="7"/>
  <c r="F15" i="7"/>
  <c r="F14" i="7"/>
  <c r="F13" i="7"/>
  <c r="F12" i="7"/>
  <c r="F11" i="7"/>
  <c r="F10" i="7"/>
  <c r="F9" i="7"/>
  <c r="F8" i="7"/>
  <c r="F7" i="7"/>
  <c r="F219" i="6"/>
  <c r="F218" i="6"/>
  <c r="F217" i="6"/>
  <c r="F216" i="6"/>
  <c r="F215" i="6"/>
  <c r="F214" i="6"/>
  <c r="F213" i="6"/>
  <c r="F212" i="6"/>
  <c r="F211" i="6"/>
  <c r="F210" i="6"/>
  <c r="F209" i="6"/>
  <c r="F208" i="6"/>
  <c r="F207" i="6"/>
  <c r="F206" i="6"/>
  <c r="F205" i="6"/>
  <c r="F201" i="6"/>
  <c r="F200" i="6"/>
  <c r="F199" i="6"/>
  <c r="F198" i="6"/>
  <c r="F197" i="6"/>
  <c r="F196" i="6"/>
  <c r="F195" i="6"/>
  <c r="F194" i="6"/>
  <c r="F193" i="6"/>
  <c r="F192" i="6"/>
  <c r="F188" i="6"/>
  <c r="F187" i="6"/>
  <c r="F186" i="6"/>
  <c r="F185" i="6"/>
  <c r="F184" i="6"/>
  <c r="F183" i="6"/>
  <c r="F182" i="6"/>
  <c r="F181" i="6"/>
  <c r="F180" i="6"/>
  <c r="F179" i="6"/>
  <c r="F178" i="6"/>
  <c r="F177" i="6"/>
  <c r="F176" i="6"/>
  <c r="F175" i="6"/>
  <c r="F174" i="6"/>
  <c r="F173" i="6"/>
  <c r="F171" i="6"/>
  <c r="F170" i="6"/>
  <c r="F168" i="6"/>
  <c r="F166" i="6"/>
  <c r="F165" i="6"/>
  <c r="F164" i="6"/>
  <c r="F163" i="6"/>
  <c r="F162" i="6"/>
  <c r="F161" i="6"/>
  <c r="F160" i="6"/>
  <c r="F156" i="6"/>
  <c r="F155" i="6"/>
  <c r="F154" i="6"/>
  <c r="F153" i="6"/>
  <c r="F152" i="6"/>
  <c r="F151" i="6"/>
  <c r="F150" i="6"/>
  <c r="F149" i="6"/>
  <c r="F148" i="6"/>
  <c r="F147" i="6"/>
  <c r="F146" i="6"/>
  <c r="F145" i="6"/>
  <c r="F144" i="6"/>
  <c r="F143" i="6"/>
  <c r="F141" i="6"/>
  <c r="F140" i="6"/>
  <c r="F139" i="6"/>
  <c r="F137" i="6"/>
  <c r="F136" i="6"/>
  <c r="F135" i="6"/>
  <c r="F134" i="6"/>
  <c r="F133" i="6"/>
  <c r="F131" i="6"/>
  <c r="F130" i="6"/>
  <c r="F129" i="6"/>
  <c r="F128" i="6"/>
  <c r="F127" i="6"/>
  <c r="F125" i="6"/>
  <c r="F124" i="6"/>
  <c r="F122" i="6"/>
  <c r="F121" i="6"/>
  <c r="F120" i="6"/>
  <c r="F118" i="6"/>
  <c r="F116" i="6"/>
  <c r="F115" i="6"/>
  <c r="F114" i="6"/>
  <c r="F113" i="6"/>
  <c r="F111" i="6"/>
  <c r="F110" i="6"/>
  <c r="F109" i="6"/>
  <c r="F107" i="6"/>
  <c r="F106" i="6"/>
  <c r="F104" i="6"/>
  <c r="F103" i="6"/>
  <c r="F102" i="6"/>
  <c r="F101" i="6"/>
  <c r="F100" i="6"/>
  <c r="F98" i="6"/>
  <c r="F96" i="6"/>
  <c r="F95" i="6"/>
  <c r="F93" i="6"/>
  <c r="F91" i="6"/>
  <c r="F90" i="6"/>
  <c r="F88" i="6"/>
  <c r="F87" i="6"/>
  <c r="F85" i="6"/>
  <c r="F84" i="6"/>
  <c r="F82" i="6"/>
  <c r="F81" i="6"/>
  <c r="F79" i="6"/>
  <c r="F77" i="6"/>
  <c r="F76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3" i="6"/>
  <c r="F51" i="6"/>
  <c r="F49" i="6"/>
  <c r="F47" i="6"/>
  <c r="F45" i="6"/>
  <c r="F43" i="6"/>
  <c r="F42" i="6"/>
  <c r="F41" i="6"/>
  <c r="F40" i="6"/>
  <c r="F39" i="6"/>
  <c r="F38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5" i="6"/>
  <c r="F14" i="6"/>
  <c r="F13" i="6"/>
  <c r="F12" i="6"/>
  <c r="F11" i="6"/>
  <c r="F10" i="6"/>
  <c r="F9" i="6"/>
  <c r="F8" i="6"/>
  <c r="F220" i="6" l="1"/>
  <c r="F202" i="6"/>
  <c r="F189" i="6"/>
  <c r="F16" i="6"/>
  <c r="F139" i="7"/>
  <c r="G48" i="8"/>
  <c r="G23" i="10"/>
  <c r="F307" i="3" s="1"/>
  <c r="G307" i="3" s="1"/>
  <c r="BD307" i="3" s="1"/>
  <c r="BD308" i="3" s="1"/>
  <c r="H32" i="2" s="1"/>
  <c r="H18" i="10"/>
  <c r="F157" i="6"/>
  <c r="D16" i="1"/>
  <c r="D15" i="1"/>
  <c r="D14" i="1"/>
  <c r="BE325" i="3"/>
  <c r="BC325" i="3"/>
  <c r="BB325" i="3"/>
  <c r="BA325" i="3"/>
  <c r="G325" i="3"/>
  <c r="BD325" i="3" s="1"/>
  <c r="BE323" i="3"/>
  <c r="BC323" i="3"/>
  <c r="BB323" i="3"/>
  <c r="BA323" i="3"/>
  <c r="G323" i="3"/>
  <c r="BD323" i="3" s="1"/>
  <c r="BE319" i="3"/>
  <c r="BC319" i="3"/>
  <c r="BB319" i="3"/>
  <c r="BA319" i="3"/>
  <c r="G319" i="3"/>
  <c r="BD319" i="3" s="1"/>
  <c r="BE316" i="3"/>
  <c r="BC316" i="3"/>
  <c r="BB316" i="3"/>
  <c r="BA316" i="3"/>
  <c r="G316" i="3"/>
  <c r="BD316" i="3" s="1"/>
  <c r="B35" i="2"/>
  <c r="A35" i="2"/>
  <c r="C328" i="3"/>
  <c r="BE313" i="3"/>
  <c r="BE314" i="3" s="1"/>
  <c r="I34" i="2" s="1"/>
  <c r="BC313" i="3"/>
  <c r="BB313" i="3"/>
  <c r="BB314" i="3" s="1"/>
  <c r="F34" i="2" s="1"/>
  <c r="BA313" i="3"/>
  <c r="BA314" i="3" s="1"/>
  <c r="E34" i="2" s="1"/>
  <c r="G313" i="3"/>
  <c r="BD313" i="3" s="1"/>
  <c r="BD314" i="3" s="1"/>
  <c r="H34" i="2" s="1"/>
  <c r="B34" i="2"/>
  <c r="A34" i="2"/>
  <c r="BC314" i="3"/>
  <c r="G34" i="2" s="1"/>
  <c r="C314" i="3"/>
  <c r="BE310" i="3"/>
  <c r="BE311" i="3" s="1"/>
  <c r="I33" i="2" s="1"/>
  <c r="BC310" i="3"/>
  <c r="BC311" i="3" s="1"/>
  <c r="G33" i="2" s="1"/>
  <c r="BB310" i="3"/>
  <c r="BB311" i="3" s="1"/>
  <c r="F33" i="2" s="1"/>
  <c r="BA310" i="3"/>
  <c r="BA311" i="3" s="1"/>
  <c r="E33" i="2" s="1"/>
  <c r="B33" i="2"/>
  <c r="A33" i="2"/>
  <c r="C311" i="3"/>
  <c r="BE307" i="3"/>
  <c r="BE308" i="3" s="1"/>
  <c r="I32" i="2" s="1"/>
  <c r="BC307" i="3"/>
  <c r="BC308" i="3" s="1"/>
  <c r="G32" i="2" s="1"/>
  <c r="BB307" i="3"/>
  <c r="BB308" i="3" s="1"/>
  <c r="F32" i="2" s="1"/>
  <c r="BA307" i="3"/>
  <c r="BA308" i="3" s="1"/>
  <c r="E32" i="2" s="1"/>
  <c r="B32" i="2"/>
  <c r="A32" i="2"/>
  <c r="C308" i="3"/>
  <c r="BE299" i="3"/>
  <c r="BE305" i="3" s="1"/>
  <c r="I31" i="2" s="1"/>
  <c r="BD299" i="3"/>
  <c r="BD305" i="3" s="1"/>
  <c r="H31" i="2" s="1"/>
  <c r="BC299" i="3"/>
  <c r="BC305" i="3" s="1"/>
  <c r="G31" i="2" s="1"/>
  <c r="BA299" i="3"/>
  <c r="BA305" i="3" s="1"/>
  <c r="E31" i="2" s="1"/>
  <c r="G299" i="3"/>
  <c r="G305" i="3" s="1"/>
  <c r="B31" i="2"/>
  <c r="A31" i="2"/>
  <c r="C305" i="3"/>
  <c r="BE296" i="3"/>
  <c r="BE297" i="3" s="1"/>
  <c r="I30" i="2" s="1"/>
  <c r="BD296" i="3"/>
  <c r="BC296" i="3"/>
  <c r="BA296" i="3"/>
  <c r="G296" i="3"/>
  <c r="G297" i="3" s="1"/>
  <c r="BE294" i="3"/>
  <c r="BD294" i="3"/>
  <c r="BC294" i="3"/>
  <c r="BC297" i="3" s="1"/>
  <c r="G30" i="2" s="1"/>
  <c r="BA294" i="3"/>
  <c r="G294" i="3"/>
  <c r="BB294" i="3" s="1"/>
  <c r="B30" i="2"/>
  <c r="A30" i="2"/>
  <c r="BD297" i="3"/>
  <c r="H30" i="2" s="1"/>
  <c r="C297" i="3"/>
  <c r="BE290" i="3"/>
  <c r="BD290" i="3"/>
  <c r="BC290" i="3"/>
  <c r="BA290" i="3"/>
  <c r="G290" i="3"/>
  <c r="BB290" i="3" s="1"/>
  <c r="BE285" i="3"/>
  <c r="BD285" i="3"/>
  <c r="BC285" i="3"/>
  <c r="BC292" i="3" s="1"/>
  <c r="G29" i="2" s="1"/>
  <c r="BA285" i="3"/>
  <c r="G285" i="3"/>
  <c r="B29" i="2"/>
  <c r="A29" i="2"/>
  <c r="C292" i="3"/>
  <c r="BE273" i="3"/>
  <c r="BD273" i="3"/>
  <c r="BC273" i="3"/>
  <c r="BA273" i="3"/>
  <c r="BA283" i="3" s="1"/>
  <c r="E28" i="2" s="1"/>
  <c r="G273" i="3"/>
  <c r="BB273" i="3" s="1"/>
  <c r="BE271" i="3"/>
  <c r="BD271" i="3"/>
  <c r="BC271" i="3"/>
  <c r="BC283" i="3" s="1"/>
  <c r="G28" i="2" s="1"/>
  <c r="BA271" i="3"/>
  <c r="G271" i="3"/>
  <c r="BB271" i="3" s="1"/>
  <c r="BE269" i="3"/>
  <c r="BE283" i="3" s="1"/>
  <c r="I28" i="2" s="1"/>
  <c r="BD269" i="3"/>
  <c r="BC269" i="3"/>
  <c r="BA269" i="3"/>
  <c r="G269" i="3"/>
  <c r="G283" i="3" s="1"/>
  <c r="B28" i="2"/>
  <c r="A28" i="2"/>
  <c r="C283" i="3"/>
  <c r="BE266" i="3"/>
  <c r="BD266" i="3"/>
  <c r="BC266" i="3"/>
  <c r="BA266" i="3"/>
  <c r="G266" i="3"/>
  <c r="BB266" i="3" s="1"/>
  <c r="BE265" i="3"/>
  <c r="BE267" i="3" s="1"/>
  <c r="I27" i="2" s="1"/>
  <c r="BD265" i="3"/>
  <c r="BC265" i="3"/>
  <c r="BA265" i="3"/>
  <c r="BA267" i="3" s="1"/>
  <c r="E27" i="2" s="1"/>
  <c r="G265" i="3"/>
  <c r="B27" i="2"/>
  <c r="A27" i="2"/>
  <c r="BC267" i="3"/>
  <c r="G27" i="2" s="1"/>
  <c r="C267" i="3"/>
  <c r="BE262" i="3"/>
  <c r="BD262" i="3"/>
  <c r="BC262" i="3"/>
  <c r="BB262" i="3"/>
  <c r="BA262" i="3"/>
  <c r="G262" i="3"/>
  <c r="BE261" i="3"/>
  <c r="BD261" i="3"/>
  <c r="BC261" i="3"/>
  <c r="BA261" i="3"/>
  <c r="G261" i="3"/>
  <c r="BB261" i="3" s="1"/>
  <c r="BE259" i="3"/>
  <c r="BD259" i="3"/>
  <c r="BC259" i="3"/>
  <c r="BA259" i="3"/>
  <c r="G259" i="3"/>
  <c r="BB259" i="3" s="1"/>
  <c r="BE258" i="3"/>
  <c r="BD258" i="3"/>
  <c r="BC258" i="3"/>
  <c r="BA258" i="3"/>
  <c r="G258" i="3"/>
  <c r="BB258" i="3" s="1"/>
  <c r="BE257" i="3"/>
  <c r="BD257" i="3"/>
  <c r="BC257" i="3"/>
  <c r="BA257" i="3"/>
  <c r="G257" i="3"/>
  <c r="BB257" i="3" s="1"/>
  <c r="BE256" i="3"/>
  <c r="BD256" i="3"/>
  <c r="BC256" i="3"/>
  <c r="BA256" i="3"/>
  <c r="G256" i="3"/>
  <c r="BB256" i="3" s="1"/>
  <c r="BE255" i="3"/>
  <c r="BD255" i="3"/>
  <c r="BC255" i="3"/>
  <c r="BB255" i="3"/>
  <c r="BA255" i="3"/>
  <c r="G255" i="3"/>
  <c r="BE254" i="3"/>
  <c r="BD254" i="3"/>
  <c r="BC254" i="3"/>
  <c r="BA254" i="3"/>
  <c r="G254" i="3"/>
  <c r="BB254" i="3" s="1"/>
  <c r="BE253" i="3"/>
  <c r="BD253" i="3"/>
  <c r="BC253" i="3"/>
  <c r="BA253" i="3"/>
  <c r="G253" i="3"/>
  <c r="BB253" i="3" s="1"/>
  <c r="BE252" i="3"/>
  <c r="BD252" i="3"/>
  <c r="BC252" i="3"/>
  <c r="BA252" i="3"/>
  <c r="G252" i="3"/>
  <c r="BB252" i="3" s="1"/>
  <c r="BE251" i="3"/>
  <c r="BD251" i="3"/>
  <c r="BC251" i="3"/>
  <c r="BA251" i="3"/>
  <c r="G251" i="3"/>
  <c r="BB251" i="3" s="1"/>
  <c r="BE250" i="3"/>
  <c r="BE263" i="3" s="1"/>
  <c r="I26" i="2" s="1"/>
  <c r="BD250" i="3"/>
  <c r="BC250" i="3"/>
  <c r="BA250" i="3"/>
  <c r="G250" i="3"/>
  <c r="B26" i="2"/>
  <c r="A26" i="2"/>
  <c r="C263" i="3"/>
  <c r="BE246" i="3"/>
  <c r="BD246" i="3"/>
  <c r="BC246" i="3"/>
  <c r="BB246" i="3"/>
  <c r="BA246" i="3"/>
  <c r="G246" i="3"/>
  <c r="BE245" i="3"/>
  <c r="BD245" i="3"/>
  <c r="BC245" i="3"/>
  <c r="BA245" i="3"/>
  <c r="G245" i="3"/>
  <c r="BB245" i="3" s="1"/>
  <c r="BE244" i="3"/>
  <c r="BD244" i="3"/>
  <c r="BC244" i="3"/>
  <c r="BA244" i="3"/>
  <c r="G244" i="3"/>
  <c r="BB244" i="3" s="1"/>
  <c r="BE243" i="3"/>
  <c r="BD243" i="3"/>
  <c r="BC243" i="3"/>
  <c r="BA243" i="3"/>
  <c r="G243" i="3"/>
  <c r="BB243" i="3" s="1"/>
  <c r="BE242" i="3"/>
  <c r="BD242" i="3"/>
  <c r="BC242" i="3"/>
  <c r="BA242" i="3"/>
  <c r="G242" i="3"/>
  <c r="BB242" i="3" s="1"/>
  <c r="BE241" i="3"/>
  <c r="BD241" i="3"/>
  <c r="BC241" i="3"/>
  <c r="BA241" i="3"/>
  <c r="G241" i="3"/>
  <c r="BB241" i="3" s="1"/>
  <c r="BE239" i="3"/>
  <c r="BD239" i="3"/>
  <c r="BC239" i="3"/>
  <c r="BA239" i="3"/>
  <c r="G239" i="3"/>
  <c r="BB239" i="3" s="1"/>
  <c r="BE236" i="3"/>
  <c r="BD236" i="3"/>
  <c r="BC236" i="3"/>
  <c r="BA236" i="3"/>
  <c r="G236" i="3"/>
  <c r="BB236" i="3" s="1"/>
  <c r="BE234" i="3"/>
  <c r="BD234" i="3"/>
  <c r="BC234" i="3"/>
  <c r="BA234" i="3"/>
  <c r="G234" i="3"/>
  <c r="BB234" i="3" s="1"/>
  <c r="BE233" i="3"/>
  <c r="BD233" i="3"/>
  <c r="BC233" i="3"/>
  <c r="BA233" i="3"/>
  <c r="G233" i="3"/>
  <c r="BB233" i="3" s="1"/>
  <c r="BE230" i="3"/>
  <c r="BD230" i="3"/>
  <c r="BC230" i="3"/>
  <c r="BA230" i="3"/>
  <c r="G230" i="3"/>
  <c r="BB230" i="3" s="1"/>
  <c r="BE229" i="3"/>
  <c r="BE248" i="3" s="1"/>
  <c r="I25" i="2" s="1"/>
  <c r="BD229" i="3"/>
  <c r="BC229" i="3"/>
  <c r="BA229" i="3"/>
  <c r="BA248" i="3" s="1"/>
  <c r="E25" i="2" s="1"/>
  <c r="G229" i="3"/>
  <c r="G248" i="3" s="1"/>
  <c r="B25" i="2"/>
  <c r="A25" i="2"/>
  <c r="BC248" i="3"/>
  <c r="G25" i="2" s="1"/>
  <c r="C248" i="3"/>
  <c r="BE226" i="3"/>
  <c r="BD226" i="3"/>
  <c r="BC226" i="3"/>
  <c r="BA226" i="3"/>
  <c r="G226" i="3"/>
  <c r="BB226" i="3" s="1"/>
  <c r="BE225" i="3"/>
  <c r="BD225" i="3"/>
  <c r="BC225" i="3"/>
  <c r="BA225" i="3"/>
  <c r="G225" i="3"/>
  <c r="BB225" i="3" s="1"/>
  <c r="BE222" i="3"/>
  <c r="BD222" i="3"/>
  <c r="BC222" i="3"/>
  <c r="BA222" i="3"/>
  <c r="G222" i="3"/>
  <c r="BB222" i="3" s="1"/>
  <c r="BE220" i="3"/>
  <c r="BD220" i="3"/>
  <c r="BC220" i="3"/>
  <c r="BA220" i="3"/>
  <c r="G220" i="3"/>
  <c r="B24" i="2"/>
  <c r="A24" i="2"/>
  <c r="BE227" i="3"/>
  <c r="I24" i="2" s="1"/>
  <c r="BA227" i="3"/>
  <c r="E24" i="2" s="1"/>
  <c r="C227" i="3"/>
  <c r="BE217" i="3"/>
  <c r="BD217" i="3"/>
  <c r="BC217" i="3"/>
  <c r="BA217" i="3"/>
  <c r="G217" i="3"/>
  <c r="BB217" i="3" s="1"/>
  <c r="BE215" i="3"/>
  <c r="BD215" i="3"/>
  <c r="BC215" i="3"/>
  <c r="BA215" i="3"/>
  <c r="G215" i="3"/>
  <c r="BB215" i="3" s="1"/>
  <c r="BE213" i="3"/>
  <c r="BD213" i="3"/>
  <c r="BC213" i="3"/>
  <c r="BA213" i="3"/>
  <c r="G213" i="3"/>
  <c r="BB213" i="3" s="1"/>
  <c r="BE209" i="3"/>
  <c r="BD209" i="3"/>
  <c r="BC209" i="3"/>
  <c r="BA209" i="3"/>
  <c r="G209" i="3"/>
  <c r="BB209" i="3" s="1"/>
  <c r="BE207" i="3"/>
  <c r="BD207" i="3"/>
  <c r="BC207" i="3"/>
  <c r="BA207" i="3"/>
  <c r="G207" i="3"/>
  <c r="BB207" i="3" s="1"/>
  <c r="BE204" i="3"/>
  <c r="BD204" i="3"/>
  <c r="BC204" i="3"/>
  <c r="BA204" i="3"/>
  <c r="G204" i="3"/>
  <c r="BB204" i="3" s="1"/>
  <c r="BE202" i="3"/>
  <c r="BD202" i="3"/>
  <c r="BC202" i="3"/>
  <c r="BA202" i="3"/>
  <c r="G202" i="3"/>
  <c r="BB202" i="3" s="1"/>
  <c r="BE201" i="3"/>
  <c r="BD201" i="3"/>
  <c r="BC201" i="3"/>
  <c r="BA201" i="3"/>
  <c r="G201" i="3"/>
  <c r="BB201" i="3" s="1"/>
  <c r="BE196" i="3"/>
  <c r="BD196" i="3"/>
  <c r="BC196" i="3"/>
  <c r="BA196" i="3"/>
  <c r="G196" i="3"/>
  <c r="BB196" i="3" s="1"/>
  <c r="BE194" i="3"/>
  <c r="BD194" i="3"/>
  <c r="BC194" i="3"/>
  <c r="BA194" i="3"/>
  <c r="G194" i="3"/>
  <c r="BB194" i="3" s="1"/>
  <c r="BE189" i="3"/>
  <c r="BD189" i="3"/>
  <c r="BC189" i="3"/>
  <c r="BA189" i="3"/>
  <c r="G189" i="3"/>
  <c r="BB189" i="3" s="1"/>
  <c r="BE187" i="3"/>
  <c r="BD187" i="3"/>
  <c r="BC187" i="3"/>
  <c r="BA187" i="3"/>
  <c r="G187" i="3"/>
  <c r="BB187" i="3" s="1"/>
  <c r="BE184" i="3"/>
  <c r="BD184" i="3"/>
  <c r="BC184" i="3"/>
  <c r="BA184" i="3"/>
  <c r="G184" i="3"/>
  <c r="BB184" i="3" s="1"/>
  <c r="BE183" i="3"/>
  <c r="BD183" i="3"/>
  <c r="BC183" i="3"/>
  <c r="BA183" i="3"/>
  <c r="G183" i="3"/>
  <c r="BB183" i="3" s="1"/>
  <c r="BE178" i="3"/>
  <c r="BD178" i="3"/>
  <c r="BC178" i="3"/>
  <c r="BC218" i="3" s="1"/>
  <c r="G23" i="2" s="1"/>
  <c r="BA178" i="3"/>
  <c r="G178" i="3"/>
  <c r="B23" i="2"/>
  <c r="A23" i="2"/>
  <c r="C218" i="3"/>
  <c r="BE175" i="3"/>
  <c r="BE176" i="3" s="1"/>
  <c r="I22" i="2" s="1"/>
  <c r="BD175" i="3"/>
  <c r="BD176" i="3" s="1"/>
  <c r="H22" i="2" s="1"/>
  <c r="BC175" i="3"/>
  <c r="BC176" i="3" s="1"/>
  <c r="G22" i="2" s="1"/>
  <c r="BA175" i="3"/>
  <c r="BA176" i="3" s="1"/>
  <c r="E22" i="2" s="1"/>
  <c r="B22" i="2"/>
  <c r="A22" i="2"/>
  <c r="C176" i="3"/>
  <c r="BE172" i="3"/>
  <c r="BE173" i="3" s="1"/>
  <c r="I21" i="2" s="1"/>
  <c r="BD172" i="3"/>
  <c r="BD173" i="3" s="1"/>
  <c r="H21" i="2" s="1"/>
  <c r="BC172" i="3"/>
  <c r="BC173" i="3" s="1"/>
  <c r="G21" i="2" s="1"/>
  <c r="BA172" i="3"/>
  <c r="BA173" i="3" s="1"/>
  <c r="E21" i="2" s="1"/>
  <c r="G172" i="3"/>
  <c r="G173" i="3" s="1"/>
  <c r="B21" i="2"/>
  <c r="A21" i="2"/>
  <c r="C173" i="3"/>
  <c r="BE169" i="3"/>
  <c r="BE170" i="3" s="1"/>
  <c r="I20" i="2" s="1"/>
  <c r="BD169" i="3"/>
  <c r="BD170" i="3" s="1"/>
  <c r="H20" i="2" s="1"/>
  <c r="BC169" i="3"/>
  <c r="BC170" i="3" s="1"/>
  <c r="G20" i="2" s="1"/>
  <c r="BA169" i="3"/>
  <c r="G169" i="3"/>
  <c r="G170" i="3" s="1"/>
  <c r="B20" i="2"/>
  <c r="A20" i="2"/>
  <c r="BA170" i="3"/>
  <c r="E20" i="2" s="1"/>
  <c r="C170" i="3"/>
  <c r="BE166" i="3"/>
  <c r="BD166" i="3"/>
  <c r="BC166" i="3"/>
  <c r="BA166" i="3"/>
  <c r="G166" i="3"/>
  <c r="BB166" i="3" s="1"/>
  <c r="BE164" i="3"/>
  <c r="BD164" i="3"/>
  <c r="BC164" i="3"/>
  <c r="BA164" i="3"/>
  <c r="G164" i="3"/>
  <c r="BB164" i="3" s="1"/>
  <c r="BE157" i="3"/>
  <c r="BD157" i="3"/>
  <c r="BC157" i="3"/>
  <c r="BA157" i="3"/>
  <c r="G157" i="3"/>
  <c r="BB157" i="3" s="1"/>
  <c r="BE155" i="3"/>
  <c r="BD155" i="3"/>
  <c r="BC155" i="3"/>
  <c r="BA155" i="3"/>
  <c r="G155" i="3"/>
  <c r="BB155" i="3" s="1"/>
  <c r="BE153" i="3"/>
  <c r="BD153" i="3"/>
  <c r="BC153" i="3"/>
  <c r="BB153" i="3"/>
  <c r="BA153" i="3"/>
  <c r="G153" i="3"/>
  <c r="BE151" i="3"/>
  <c r="BD151" i="3"/>
  <c r="BC151" i="3"/>
  <c r="BA151" i="3"/>
  <c r="G151" i="3"/>
  <c r="BB151" i="3" s="1"/>
  <c r="BE149" i="3"/>
  <c r="BD149" i="3"/>
  <c r="BC149" i="3"/>
  <c r="BA149" i="3"/>
  <c r="G149" i="3"/>
  <c r="BB149" i="3" s="1"/>
  <c r="B19" i="2"/>
  <c r="A19" i="2"/>
  <c r="C167" i="3"/>
  <c r="BE145" i="3"/>
  <c r="BE147" i="3" s="1"/>
  <c r="I18" i="2" s="1"/>
  <c r="BD145" i="3"/>
  <c r="BC145" i="3"/>
  <c r="BA145" i="3"/>
  <c r="BA147" i="3" s="1"/>
  <c r="E18" i="2" s="1"/>
  <c r="G145" i="3"/>
  <c r="BB145" i="3" s="1"/>
  <c r="BE143" i="3"/>
  <c r="BD143" i="3"/>
  <c r="BD147" i="3" s="1"/>
  <c r="H18" i="2" s="1"/>
  <c r="BC143" i="3"/>
  <c r="BA143" i="3"/>
  <c r="G143" i="3"/>
  <c r="G147" i="3" s="1"/>
  <c r="B18" i="2"/>
  <c r="A18" i="2"/>
  <c r="C147" i="3"/>
  <c r="BE139" i="3"/>
  <c r="BE141" i="3" s="1"/>
  <c r="I17" i="2" s="1"/>
  <c r="BD139" i="3"/>
  <c r="BD141" i="3" s="1"/>
  <c r="H17" i="2" s="1"/>
  <c r="BC139" i="3"/>
  <c r="BC141" i="3" s="1"/>
  <c r="G17" i="2" s="1"/>
  <c r="BB139" i="3"/>
  <c r="BB141" i="3" s="1"/>
  <c r="F17" i="2" s="1"/>
  <c r="G139" i="3"/>
  <c r="G141" i="3" s="1"/>
  <c r="B17" i="2"/>
  <c r="A17" i="2"/>
  <c r="C141" i="3"/>
  <c r="BE136" i="3"/>
  <c r="BD136" i="3"/>
  <c r="BC136" i="3"/>
  <c r="BB136" i="3"/>
  <c r="G136" i="3"/>
  <c r="BA136" i="3" s="1"/>
  <c r="BE135" i="3"/>
  <c r="BD135" i="3"/>
  <c r="BC135" i="3"/>
  <c r="BB135" i="3"/>
  <c r="G135" i="3"/>
  <c r="BA135" i="3" s="1"/>
  <c r="BE134" i="3"/>
  <c r="BD134" i="3"/>
  <c r="BC134" i="3"/>
  <c r="BB134" i="3"/>
  <c r="G134" i="3"/>
  <c r="BA134" i="3" s="1"/>
  <c r="BE133" i="3"/>
  <c r="BD133" i="3"/>
  <c r="BC133" i="3"/>
  <c r="BB133" i="3"/>
  <c r="G133" i="3"/>
  <c r="BA133" i="3" s="1"/>
  <c r="BE132" i="3"/>
  <c r="BD132" i="3"/>
  <c r="BC132" i="3"/>
  <c r="BB132" i="3"/>
  <c r="G132" i="3"/>
  <c r="BA132" i="3" s="1"/>
  <c r="BE131" i="3"/>
  <c r="BD131" i="3"/>
  <c r="BC131" i="3"/>
  <c r="BB131" i="3"/>
  <c r="G131" i="3"/>
  <c r="BA131" i="3" s="1"/>
  <c r="BE130" i="3"/>
  <c r="BD130" i="3"/>
  <c r="BC130" i="3"/>
  <c r="BB130" i="3"/>
  <c r="G130" i="3"/>
  <c r="BA130" i="3" s="1"/>
  <c r="BE129" i="3"/>
  <c r="BD129" i="3"/>
  <c r="BC129" i="3"/>
  <c r="BB129" i="3"/>
  <c r="G129" i="3"/>
  <c r="BA129" i="3" s="1"/>
  <c r="BE128" i="3"/>
  <c r="BD128" i="3"/>
  <c r="BC128" i="3"/>
  <c r="BB128" i="3"/>
  <c r="G128" i="3"/>
  <c r="BA128" i="3" s="1"/>
  <c r="BE125" i="3"/>
  <c r="BD125" i="3"/>
  <c r="BC125" i="3"/>
  <c r="BB125" i="3"/>
  <c r="G125" i="3"/>
  <c r="BA125" i="3" s="1"/>
  <c r="BE123" i="3"/>
  <c r="BD123" i="3"/>
  <c r="BC123" i="3"/>
  <c r="BB123" i="3"/>
  <c r="G123" i="3"/>
  <c r="BA123" i="3" s="1"/>
  <c r="BE121" i="3"/>
  <c r="BD121" i="3"/>
  <c r="BC121" i="3"/>
  <c r="BB121" i="3"/>
  <c r="G121" i="3"/>
  <c r="BA121" i="3" s="1"/>
  <c r="BE118" i="3"/>
  <c r="BD118" i="3"/>
  <c r="BC118" i="3"/>
  <c r="BB118" i="3"/>
  <c r="G118" i="3"/>
  <c r="BA118" i="3" s="1"/>
  <c r="BE116" i="3"/>
  <c r="BD116" i="3"/>
  <c r="BC116" i="3"/>
  <c r="BB116" i="3"/>
  <c r="G116" i="3"/>
  <c r="BA116" i="3" s="1"/>
  <c r="BE114" i="3"/>
  <c r="BD114" i="3"/>
  <c r="BC114" i="3"/>
  <c r="BB114" i="3"/>
  <c r="G114" i="3"/>
  <c r="BA114" i="3" s="1"/>
  <c r="BE112" i="3"/>
  <c r="BD112" i="3"/>
  <c r="BC112" i="3"/>
  <c r="BB112" i="3"/>
  <c r="G112" i="3"/>
  <c r="BA112" i="3" s="1"/>
  <c r="BE110" i="3"/>
  <c r="BD110" i="3"/>
  <c r="BC110" i="3"/>
  <c r="BB110" i="3"/>
  <c r="G110" i="3"/>
  <c r="B16" i="2"/>
  <c r="A16" i="2"/>
  <c r="C137" i="3"/>
  <c r="BE107" i="3"/>
  <c r="BD107" i="3"/>
  <c r="BC107" i="3"/>
  <c r="BB107" i="3"/>
  <c r="G107" i="3"/>
  <c r="BA107" i="3" s="1"/>
  <c r="BE106" i="3"/>
  <c r="BD106" i="3"/>
  <c r="BC106" i="3"/>
  <c r="BB106" i="3"/>
  <c r="G106" i="3"/>
  <c r="BA106" i="3" s="1"/>
  <c r="BE105" i="3"/>
  <c r="BD105" i="3"/>
  <c r="BC105" i="3"/>
  <c r="BB105" i="3"/>
  <c r="G105" i="3"/>
  <c r="BA105" i="3" s="1"/>
  <c r="BE104" i="3"/>
  <c r="BD104" i="3"/>
  <c r="BC104" i="3"/>
  <c r="BB104" i="3"/>
  <c r="G104" i="3"/>
  <c r="BA104" i="3" s="1"/>
  <c r="BA108" i="3" s="1"/>
  <c r="E15" i="2" s="1"/>
  <c r="BE102" i="3"/>
  <c r="BD102" i="3"/>
  <c r="BC102" i="3"/>
  <c r="BB102" i="3"/>
  <c r="G102" i="3"/>
  <c r="BA102" i="3" s="1"/>
  <c r="BE100" i="3"/>
  <c r="BD100" i="3"/>
  <c r="BC100" i="3"/>
  <c r="BC108" i="3" s="1"/>
  <c r="G15" i="2" s="1"/>
  <c r="BB100" i="3"/>
  <c r="G100" i="3"/>
  <c r="BA100" i="3" s="1"/>
  <c r="B15" i="2"/>
  <c r="A15" i="2"/>
  <c r="C108" i="3"/>
  <c r="BE97" i="3"/>
  <c r="BD97" i="3"/>
  <c r="BC97" i="3"/>
  <c r="BB97" i="3"/>
  <c r="G97" i="3"/>
  <c r="BA97" i="3" s="1"/>
  <c r="BE96" i="3"/>
  <c r="BD96" i="3"/>
  <c r="BC96" i="3"/>
  <c r="BB96" i="3"/>
  <c r="G96" i="3"/>
  <c r="BA96" i="3" s="1"/>
  <c r="BE95" i="3"/>
  <c r="BD95" i="3"/>
  <c r="BC95" i="3"/>
  <c r="BB95" i="3"/>
  <c r="G95" i="3"/>
  <c r="BA95" i="3" s="1"/>
  <c r="BE94" i="3"/>
  <c r="BE98" i="3" s="1"/>
  <c r="I14" i="2" s="1"/>
  <c r="BD94" i="3"/>
  <c r="BC94" i="3"/>
  <c r="BB94" i="3"/>
  <c r="G94" i="3"/>
  <c r="BA94" i="3" s="1"/>
  <c r="BE92" i="3"/>
  <c r="BD92" i="3"/>
  <c r="BC92" i="3"/>
  <c r="BB92" i="3"/>
  <c r="G92" i="3"/>
  <c r="BA92" i="3" s="1"/>
  <c r="BE90" i="3"/>
  <c r="BD90" i="3"/>
  <c r="BC90" i="3"/>
  <c r="BC98" i="3" s="1"/>
  <c r="G14" i="2" s="1"/>
  <c r="BB90" i="3"/>
  <c r="G90" i="3"/>
  <c r="BA90" i="3" s="1"/>
  <c r="B14" i="2"/>
  <c r="A14" i="2"/>
  <c r="C98" i="3"/>
  <c r="BE86" i="3"/>
  <c r="BD86" i="3"/>
  <c r="BC86" i="3"/>
  <c r="BB86" i="3"/>
  <c r="G86" i="3"/>
  <c r="BA86" i="3" s="1"/>
  <c r="BE84" i="3"/>
  <c r="BD84" i="3"/>
  <c r="BC84" i="3"/>
  <c r="BB84" i="3"/>
  <c r="G84" i="3"/>
  <c r="BA84" i="3" s="1"/>
  <c r="BE82" i="3"/>
  <c r="BD82" i="3"/>
  <c r="BC82" i="3"/>
  <c r="BB82" i="3"/>
  <c r="G82" i="3"/>
  <c r="BA82" i="3" s="1"/>
  <c r="B13" i="2"/>
  <c r="A13" i="2"/>
  <c r="C88" i="3"/>
  <c r="BE78" i="3"/>
  <c r="BD78" i="3"/>
  <c r="BC78" i="3"/>
  <c r="BC80" i="3" s="1"/>
  <c r="G12" i="2" s="1"/>
  <c r="BB78" i="3"/>
  <c r="BB80" i="3" s="1"/>
  <c r="F12" i="2" s="1"/>
  <c r="G78" i="3"/>
  <c r="BA78" i="3" s="1"/>
  <c r="BA80" i="3" s="1"/>
  <c r="E12" i="2" s="1"/>
  <c r="B12" i="2"/>
  <c r="A12" i="2"/>
  <c r="BE80" i="3"/>
  <c r="I12" i="2" s="1"/>
  <c r="BD80" i="3"/>
  <c r="H12" i="2" s="1"/>
  <c r="C80" i="3"/>
  <c r="BE74" i="3"/>
  <c r="BD74" i="3"/>
  <c r="BC74" i="3"/>
  <c r="BB74" i="3"/>
  <c r="G74" i="3"/>
  <c r="BA74" i="3" s="1"/>
  <c r="BE72" i="3"/>
  <c r="BD72" i="3"/>
  <c r="BC72" i="3"/>
  <c r="BB72" i="3"/>
  <c r="G72" i="3"/>
  <c r="BA72" i="3" s="1"/>
  <c r="BE71" i="3"/>
  <c r="BD71" i="3"/>
  <c r="BC71" i="3"/>
  <c r="BB71" i="3"/>
  <c r="G71" i="3"/>
  <c r="BA71" i="3" s="1"/>
  <c r="BE69" i="3"/>
  <c r="BD69" i="3"/>
  <c r="BC69" i="3"/>
  <c r="BC76" i="3" s="1"/>
  <c r="G11" i="2" s="1"/>
  <c r="BB69" i="3"/>
  <c r="G69" i="3"/>
  <c r="B11" i="2"/>
  <c r="A11" i="2"/>
  <c r="C76" i="3"/>
  <c r="BE66" i="3"/>
  <c r="BD66" i="3"/>
  <c r="BC66" i="3"/>
  <c r="BB66" i="3"/>
  <c r="G66" i="3"/>
  <c r="BA66" i="3" s="1"/>
  <c r="BE65" i="3"/>
  <c r="BD65" i="3"/>
  <c r="BC65" i="3"/>
  <c r="BB65" i="3"/>
  <c r="G65" i="3"/>
  <c r="BA65" i="3" s="1"/>
  <c r="BE62" i="3"/>
  <c r="BD62" i="3"/>
  <c r="BC62" i="3"/>
  <c r="BB62" i="3"/>
  <c r="G62" i="3"/>
  <c r="BA62" i="3" s="1"/>
  <c r="BE59" i="3"/>
  <c r="BD59" i="3"/>
  <c r="BC59" i="3"/>
  <c r="BB59" i="3"/>
  <c r="G59" i="3"/>
  <c r="BA59" i="3" s="1"/>
  <c r="BE57" i="3"/>
  <c r="BD57" i="3"/>
  <c r="BC57" i="3"/>
  <c r="BB57" i="3"/>
  <c r="G57" i="3"/>
  <c r="B10" i="2"/>
  <c r="A10" i="2"/>
  <c r="C67" i="3"/>
  <c r="BE53" i="3"/>
  <c r="BD53" i="3"/>
  <c r="BC53" i="3"/>
  <c r="BB53" i="3"/>
  <c r="G53" i="3"/>
  <c r="BA53" i="3" s="1"/>
  <c r="BE51" i="3"/>
  <c r="BD51" i="3"/>
  <c r="BC51" i="3"/>
  <c r="BB51" i="3"/>
  <c r="G51" i="3"/>
  <c r="BA51" i="3" s="1"/>
  <c r="BE47" i="3"/>
  <c r="BD47" i="3"/>
  <c r="BC47" i="3"/>
  <c r="BB47" i="3"/>
  <c r="G47" i="3"/>
  <c r="BA47" i="3" s="1"/>
  <c r="BE41" i="3"/>
  <c r="BD41" i="3"/>
  <c r="BC41" i="3"/>
  <c r="BB41" i="3"/>
  <c r="G41" i="3"/>
  <c r="BA41" i="3" s="1"/>
  <c r="BE39" i="3"/>
  <c r="BE55" i="3" s="1"/>
  <c r="I9" i="2" s="1"/>
  <c r="BD39" i="3"/>
  <c r="BC39" i="3"/>
  <c r="BB39" i="3"/>
  <c r="G39" i="3"/>
  <c r="BA39" i="3" s="1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6" i="3"/>
  <c r="BD26" i="3"/>
  <c r="BD55" i="3" s="1"/>
  <c r="H9" i="2" s="1"/>
  <c r="BC26" i="3"/>
  <c r="BB26" i="3"/>
  <c r="G26" i="3"/>
  <c r="BA26" i="3" s="1"/>
  <c r="B9" i="2"/>
  <c r="A9" i="2"/>
  <c r="C55" i="3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7" i="3"/>
  <c r="BE24" i="3" s="1"/>
  <c r="I8" i="2" s="1"/>
  <c r="BD17" i="3"/>
  <c r="BC17" i="3"/>
  <c r="BC24" i="3" s="1"/>
  <c r="G8" i="2" s="1"/>
  <c r="BB17" i="3"/>
  <c r="G17" i="3"/>
  <c r="G24" i="3" s="1"/>
  <c r="B8" i="2"/>
  <c r="A8" i="2"/>
  <c r="C24" i="3"/>
  <c r="BE13" i="3"/>
  <c r="BD13" i="3"/>
  <c r="BC13" i="3"/>
  <c r="BB13" i="3"/>
  <c r="G13" i="3"/>
  <c r="BA13" i="3" s="1"/>
  <c r="BE11" i="3"/>
  <c r="BD11" i="3"/>
  <c r="BC11" i="3"/>
  <c r="BB11" i="3"/>
  <c r="G11" i="3"/>
  <c r="BA11" i="3" s="1"/>
  <c r="BE8" i="3"/>
  <c r="BD8" i="3"/>
  <c r="BC8" i="3"/>
  <c r="BB8" i="3"/>
  <c r="BB15" i="3" s="1"/>
  <c r="F7" i="2" s="1"/>
  <c r="G8" i="3"/>
  <c r="G15" i="3" s="1"/>
  <c r="B7" i="2"/>
  <c r="A7" i="2"/>
  <c r="BC15" i="3"/>
  <c r="G7" i="2" s="1"/>
  <c r="C15" i="3"/>
  <c r="C4" i="3"/>
  <c r="F3" i="3"/>
  <c r="C3" i="3"/>
  <c r="C2" i="2"/>
  <c r="C1" i="2"/>
  <c r="F31" i="1"/>
  <c r="F221" i="6" l="1"/>
  <c r="F222" i="6"/>
  <c r="F223" i="6" s="1"/>
  <c r="F310" i="3"/>
  <c r="G310" i="3" s="1"/>
  <c r="BD310" i="3" s="1"/>
  <c r="BD311" i="3" s="1"/>
  <c r="H33" i="2" s="1"/>
  <c r="BB328" i="3"/>
  <c r="F35" i="2" s="1"/>
  <c r="BA292" i="3"/>
  <c r="E29" i="2" s="1"/>
  <c r="BE292" i="3"/>
  <c r="I29" i="2" s="1"/>
  <c r="BA263" i="3"/>
  <c r="E26" i="2" s="1"/>
  <c r="BC263" i="3"/>
  <c r="G26" i="2" s="1"/>
  <c r="BD227" i="3"/>
  <c r="H24" i="2" s="1"/>
  <c r="BC227" i="3"/>
  <c r="G24" i="2" s="1"/>
  <c r="G218" i="3"/>
  <c r="BE218" i="3"/>
  <c r="I23" i="2" s="1"/>
  <c r="BA218" i="3"/>
  <c r="E23" i="2" s="1"/>
  <c r="BE167" i="3"/>
  <c r="I19" i="2" s="1"/>
  <c r="BA167" i="3"/>
  <c r="E19" i="2" s="1"/>
  <c r="BC167" i="3"/>
  <c r="G19" i="2" s="1"/>
  <c r="BC147" i="3"/>
  <c r="G18" i="2" s="1"/>
  <c r="BC137" i="3"/>
  <c r="G16" i="2" s="1"/>
  <c r="BE137" i="3"/>
  <c r="I16" i="2" s="1"/>
  <c r="BE108" i="3"/>
  <c r="I15" i="2" s="1"/>
  <c r="BC88" i="3"/>
  <c r="G13" i="2" s="1"/>
  <c r="BE88" i="3"/>
  <c r="I13" i="2" s="1"/>
  <c r="G76" i="3"/>
  <c r="BE76" i="3"/>
  <c r="I11" i="2" s="1"/>
  <c r="BC67" i="3"/>
  <c r="G10" i="2" s="1"/>
  <c r="BE67" i="3"/>
  <c r="I10" i="2" s="1"/>
  <c r="BC55" i="3"/>
  <c r="G9" i="2" s="1"/>
  <c r="BE15" i="3"/>
  <c r="I7" i="2" s="1"/>
  <c r="F140" i="7"/>
  <c r="F141" i="7" s="1"/>
  <c r="F175" i="3"/>
  <c r="G175" i="3" s="1"/>
  <c r="G176" i="3" s="1"/>
  <c r="F24" i="10"/>
  <c r="G24" i="10" s="1"/>
  <c r="G25" i="10" s="1"/>
  <c r="BB24" i="3"/>
  <c r="F8" i="2" s="1"/>
  <c r="BD67" i="3"/>
  <c r="H10" i="2" s="1"/>
  <c r="G80" i="3"/>
  <c r="G227" i="3"/>
  <c r="BA297" i="3"/>
  <c r="E30" i="2" s="1"/>
  <c r="BE328" i="3"/>
  <c r="I35" i="2" s="1"/>
  <c r="BC328" i="3"/>
  <c r="G35" i="2" s="1"/>
  <c r="BB55" i="3"/>
  <c r="F9" i="2" s="1"/>
  <c r="G67" i="3"/>
  <c r="BB76" i="3"/>
  <c r="F11" i="2" s="1"/>
  <c r="BD88" i="3"/>
  <c r="H13" i="2" s="1"/>
  <c r="BD98" i="3"/>
  <c r="H14" i="2" s="1"/>
  <c r="BB108" i="3"/>
  <c r="F15" i="2" s="1"/>
  <c r="BB169" i="3"/>
  <c r="BB170" i="3" s="1"/>
  <c r="F20" i="2" s="1"/>
  <c r="BB172" i="3"/>
  <c r="BB173" i="3" s="1"/>
  <c r="F21" i="2" s="1"/>
  <c r="BD263" i="3"/>
  <c r="H26" i="2" s="1"/>
  <c r="BD267" i="3"/>
  <c r="H27" i="2" s="1"/>
  <c r="BD292" i="3"/>
  <c r="H29" i="2" s="1"/>
  <c r="BB296" i="3"/>
  <c r="BB297" i="3" s="1"/>
  <c r="F30" i="2" s="1"/>
  <c r="BA328" i="3"/>
  <c r="E35" i="2" s="1"/>
  <c r="BD15" i="3"/>
  <c r="H7" i="2" s="1"/>
  <c r="BD24" i="3"/>
  <c r="H8" i="2" s="1"/>
  <c r="BB67" i="3"/>
  <c r="F10" i="2" s="1"/>
  <c r="BD76" i="3"/>
  <c r="H11" i="2" s="1"/>
  <c r="BB88" i="3"/>
  <c r="F13" i="2" s="1"/>
  <c r="BB98" i="3"/>
  <c r="F14" i="2" s="1"/>
  <c r="G167" i="3"/>
  <c r="BD167" i="3"/>
  <c r="H19" i="2" s="1"/>
  <c r="BD218" i="3"/>
  <c r="H23" i="2" s="1"/>
  <c r="BD248" i="3"/>
  <c r="H25" i="2" s="1"/>
  <c r="G263" i="3"/>
  <c r="G267" i="3"/>
  <c r="BD283" i="3"/>
  <c r="H28" i="2" s="1"/>
  <c r="G292" i="3"/>
  <c r="BA55" i="3"/>
  <c r="E9" i="2" s="1"/>
  <c r="BA88" i="3"/>
  <c r="E13" i="2" s="1"/>
  <c r="BA98" i="3"/>
  <c r="E14" i="2" s="1"/>
  <c r="BA8" i="3"/>
  <c r="BA15" i="3" s="1"/>
  <c r="E7" i="2" s="1"/>
  <c r="BA17" i="3"/>
  <c r="BA24" i="3" s="1"/>
  <c r="E8" i="2" s="1"/>
  <c r="G55" i="3"/>
  <c r="BA57" i="3"/>
  <c r="BA67" i="3" s="1"/>
  <c r="E10" i="2" s="1"/>
  <c r="BA69" i="3"/>
  <c r="BA76" i="3" s="1"/>
  <c r="E11" i="2" s="1"/>
  <c r="G88" i="3"/>
  <c r="G98" i="3"/>
  <c r="BD137" i="3"/>
  <c r="H16" i="2" s="1"/>
  <c r="G137" i="3"/>
  <c r="BA110" i="3"/>
  <c r="BA137" i="3" s="1"/>
  <c r="E16" i="2" s="1"/>
  <c r="BB167" i="3"/>
  <c r="F19" i="2" s="1"/>
  <c r="BD328" i="3"/>
  <c r="H35" i="2" s="1"/>
  <c r="G108" i="3"/>
  <c r="BD108" i="3"/>
  <c r="H15" i="2" s="1"/>
  <c r="BB137" i="3"/>
  <c r="F16" i="2" s="1"/>
  <c r="BB178" i="3"/>
  <c r="BB218" i="3" s="1"/>
  <c r="F23" i="2" s="1"/>
  <c r="BB220" i="3"/>
  <c r="BB227" i="3" s="1"/>
  <c r="F24" i="2" s="1"/>
  <c r="BB250" i="3"/>
  <c r="BB263" i="3" s="1"/>
  <c r="F26" i="2" s="1"/>
  <c r="BB269" i="3"/>
  <c r="BB283" i="3" s="1"/>
  <c r="F28" i="2" s="1"/>
  <c r="BB285" i="3"/>
  <c r="BB292" i="3" s="1"/>
  <c r="F29" i="2" s="1"/>
  <c r="BB299" i="3"/>
  <c r="BB305" i="3" s="1"/>
  <c r="F31" i="2" s="1"/>
  <c r="BA139" i="3"/>
  <c r="BA141" i="3" s="1"/>
  <c r="E17" i="2" s="1"/>
  <c r="G308" i="3"/>
  <c r="G314" i="3"/>
  <c r="G328" i="3"/>
  <c r="BB143" i="3"/>
  <c r="BB147" i="3" s="1"/>
  <c r="F18" i="2" s="1"/>
  <c r="BB229" i="3"/>
  <c r="BB248" i="3" s="1"/>
  <c r="F25" i="2" s="1"/>
  <c r="BB265" i="3"/>
  <c r="BB267" i="3" s="1"/>
  <c r="F27" i="2" s="1"/>
  <c r="G311" i="3" l="1"/>
  <c r="I36" i="2"/>
  <c r="C20" i="1" s="1"/>
  <c r="G36" i="2"/>
  <c r="C14" i="1" s="1"/>
  <c r="H36" i="2"/>
  <c r="C15" i="1" s="1"/>
  <c r="BB175" i="3"/>
  <c r="BB176" i="3" s="1"/>
  <c r="F22" i="2" s="1"/>
  <c r="F36" i="2" s="1"/>
  <c r="C17" i="1" s="1"/>
  <c r="E36" i="2"/>
  <c r="G43" i="2" l="1"/>
  <c r="I43" i="2" s="1"/>
  <c r="G16" i="1" s="1"/>
  <c r="G42" i="2"/>
  <c r="I42" i="2" s="1"/>
  <c r="G15" i="1" s="1"/>
  <c r="G41" i="2"/>
  <c r="I41" i="2" s="1"/>
  <c r="C16" i="1"/>
  <c r="C18" i="1" s="1"/>
  <c r="C21" i="1" s="1"/>
  <c r="H44" i="2" l="1"/>
  <c r="G22" i="1" s="1"/>
  <c r="G14" i="1"/>
  <c r="G21" i="1" l="1"/>
  <c r="C22" i="1"/>
  <c r="F32" i="1" s="1"/>
  <c r="F33" i="1" l="1"/>
  <c r="F34" i="1" s="1"/>
</calcChain>
</file>

<file path=xl/sharedStrings.xml><?xml version="1.0" encoding="utf-8"?>
<sst xmlns="http://schemas.openxmlformats.org/spreadsheetml/2006/main" count="2424" uniqueCount="1247">
  <si>
    <t>KRYCÍ LIST ROZPOČTU</t>
  </si>
  <si>
    <t>Objekt :</t>
  </si>
  <si>
    <t>Název objektu :</t>
  </si>
  <si>
    <t xml:space="preserve"> </t>
  </si>
  <si>
    <t>Stavba :</t>
  </si>
  <si>
    <t>Název stavby :</t>
  </si>
  <si>
    <t>Projektant :</t>
  </si>
  <si>
    <t>Objednatel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</si>
  <si>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</si>
  <si>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</si>
  <si>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</si>
  <si>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</si>
  <si>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</si>
  <si>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</si>
  <si>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</si>
  <si>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</si>
  <si>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</si>
  <si>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</si>
  <si>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</si>
  <si>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</si>
  <si>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</si>
  <si>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</si>
  <si>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</si>
  <si>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</si>
  <si>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</si>
  <si>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</si>
  <si>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</si>
  <si>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</si>
  <si>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</si>
  <si>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</si>
  <si>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</si>
  <si>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</si>
  <si>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</si>
  <si>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</si>
  <si>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</si>
  <si>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</si>
  <si>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</si>
  <si>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</si>
  <si>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</si>
  <si>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</si>
  <si>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</si>
  <si>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</si>
  <si>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</si>
  <si>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</si>
  <si>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</si>
  <si>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</si>
  <si>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</si>
  <si>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</si>
  <si>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</si>
  <si>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</si>
  <si>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</si>
  <si>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</si>
  <si>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</si>
  <si>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</si>
  <si>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</si>
  <si>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</si>
  <si>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</si>
  <si>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</si>
  <si>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</si>
  <si>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</si>
  <si>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</si>
  <si>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</si>
  <si>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</si>
  <si>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</si>
  <si>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</si>
  <si>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</si>
  <si>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ZŠ Milín</t>
  </si>
  <si>
    <t>131 10-0010.RAB</t>
  </si>
  <si>
    <t>Hloubení nezapažených jam v hornině1-4 odvoz do 5 km, uložení na skládku</t>
  </si>
  <si>
    <t>m3</t>
  </si>
  <si>
    <t>pro výtah:(2,8+0,6)*(2,6+0,6)*1,6</t>
  </si>
  <si>
    <t>132 20-0010.RAB</t>
  </si>
  <si>
    <t>Hloubení nezapaž. rýh šířky do 60 cm v hornině 1-4 odvoz do  5 km, uložení na skládku</t>
  </si>
  <si>
    <t>(2,5+2,3*2)*0,5*0,5</t>
  </si>
  <si>
    <t>175 20-0010.RAA</t>
  </si>
  <si>
    <t>Obsyp objektu prohozenou zeminou dovoz zeminy ze vzdálenosti  50 m</t>
  </si>
  <si>
    <t>(2,3*2+2)*0,55*0,55</t>
  </si>
  <si>
    <t>2</t>
  </si>
  <si>
    <t>Základy</t>
  </si>
  <si>
    <t>274 31-0030.RAA</t>
  </si>
  <si>
    <t>Základový pas z betonu C 16/20, vč. bednění štěrkopískový podklad 10 cm</t>
  </si>
  <si>
    <t>285 37-1212.R00</t>
  </si>
  <si>
    <t>Kotvení kovovými trny vč vrtů napojení na stávající základové konstrukce</t>
  </si>
  <si>
    <t>kus</t>
  </si>
  <si>
    <t>274 27-2110.RT2</t>
  </si>
  <si>
    <t>Zdivo základové z bednicích tvárnic, tl. 15 cm výplň tvárnic betonem C 12/15</t>
  </si>
  <si>
    <t>m2</t>
  </si>
  <si>
    <t>(2,4*2+1,9)*1,25</t>
  </si>
  <si>
    <t>273 31-0010.RAA</t>
  </si>
  <si>
    <t>Základová deska z betonu C 8/10, včetně bednění štěrkopískový polštář 25 cm</t>
  </si>
  <si>
    <t>2,1*2,4*0,1</t>
  </si>
  <si>
    <t>3</t>
  </si>
  <si>
    <t>Svislé konstrukce</t>
  </si>
  <si>
    <t>311 23-8113.R00</t>
  </si>
  <si>
    <t xml:space="preserve">Zdivo POROTHERM 24 P+D P 10 na MVC 5 tl. 24 cm </t>
  </si>
  <si>
    <t>2*(2,2+1,9)*18</t>
  </si>
  <si>
    <t>odpočet otvorů:-4*1,14*2,1</t>
  </si>
  <si>
    <t>317 16-8132.RT2</t>
  </si>
  <si>
    <t>Překlad POROTHERM 7 vysoký 23,8/7/150 cm pro orientované uložení</t>
  </si>
  <si>
    <t>342 26-1213.RT2</t>
  </si>
  <si>
    <t>Příčka sádrokarton. ocel.kce, 2x oplášť. tl.150 mm izolace Orsil tl. 6 cm</t>
  </si>
  <si>
    <t>404,406,407a 408:(13+1,7+3,2*5+4,6+4,7+8,5)*3,35</t>
  </si>
  <si>
    <t>402,403 a 405:(3,2+2+2*2,8+3,5+4,8+3,2)*3,35</t>
  </si>
  <si>
    <t>409,410,415-417:(4*8+26,5+7,3+4,6+3,5+2,8)*3,35</t>
  </si>
  <si>
    <t>411-414:(2,8*3+11,4+1,85*2)*3,35</t>
  </si>
  <si>
    <t>5.NP 501:(7,95+6,05+7)*1,4</t>
  </si>
  <si>
    <t>odpočet dveří:-(7*0,7*2+11*0,9*2)</t>
  </si>
  <si>
    <t>odpočet zkosení:-2,1*2,5/2*17</t>
  </si>
  <si>
    <t>odpočet oken vnitřních:-3*4,5*1</t>
  </si>
  <si>
    <t>347 01-5235.R00</t>
  </si>
  <si>
    <t>Předstěna SDK,tl.150 mm,ocel.kce CW,2x 12,5mm vložená izolace minerál 100 mm</t>
  </si>
  <si>
    <t>2*(13+62,9)*1,11</t>
  </si>
  <si>
    <t>342 26-4051.RT2</t>
  </si>
  <si>
    <t>Podhled sádrokartonový na zavěšenou ocel. konstr. desky protipožární tl. 12,5 mm, bez izolace</t>
  </si>
  <si>
    <t>šikmý:(57+7,9)*2*3,7</t>
  </si>
  <si>
    <t>5.NP:7,95*4,3*2</t>
  </si>
  <si>
    <t>odpočet Velux:-50*0,8*1,6</t>
  </si>
  <si>
    <t>rovný:5*58+5,3*2</t>
  </si>
  <si>
    <t>odpočet světlovody:-16*0,8*0,8</t>
  </si>
  <si>
    <t>766 88-0010.RMi</t>
  </si>
  <si>
    <t>WC dělící stěny systémové šedobílé dveře 700 mm š , kotvení , WC zámky</t>
  </si>
  <si>
    <t>409:(4,5+3*1,7)*2,4</t>
  </si>
  <si>
    <t>402:(1,9+1,7)*2,4</t>
  </si>
  <si>
    <t>403:1,7*2,4</t>
  </si>
  <si>
    <t>954 21-1108.R00</t>
  </si>
  <si>
    <t xml:space="preserve">SDK obklad dřevěných sloupů, 4str.1x RED tl 15mm </t>
  </si>
  <si>
    <t>m</t>
  </si>
  <si>
    <t>mč 4.11:6*3,5</t>
  </si>
  <si>
    <t>954 21-1104.R00</t>
  </si>
  <si>
    <t xml:space="preserve">SDK obklad dřevěných sloupů, 4str.1x RED tl 12,5mm </t>
  </si>
  <si>
    <t>16*3,35</t>
  </si>
  <si>
    <t>4</t>
  </si>
  <si>
    <t>Vodorovné konstrukce</t>
  </si>
  <si>
    <t>417 38-8113.R00</t>
  </si>
  <si>
    <t xml:space="preserve">Věnec vnější pro PTH zeď 24 cm, tl. stropu 23 cm </t>
  </si>
  <si>
    <t>1.-3.NP:4*(2,3+2)*2</t>
  </si>
  <si>
    <t>411 38-8531.R00</t>
  </si>
  <si>
    <t>Zabetonování průduchů komína postupně zajištění otvorů v podlažích, hutnění</t>
  </si>
  <si>
    <t>2 průduchy 1.-4.NP:0,6*0,4*15*2</t>
  </si>
  <si>
    <t>4 průduchy 5.NP:0,6*0,4*5,7*4</t>
  </si>
  <si>
    <t>413 20-0011.RAB</t>
  </si>
  <si>
    <t>Dodatečné osazení válcovaných nosníků vysekání kapes, I č. 12, zazdívka zhlaví,beton</t>
  </si>
  <si>
    <t>překlady I č12:4*1,8</t>
  </si>
  <si>
    <t>I č 14 nad výtahem:1,9</t>
  </si>
  <si>
    <t>434 10-0001.RAB</t>
  </si>
  <si>
    <t>Schodiště ze železobetonu kompletní bez podlahové krytiny,vč madla a zábradlí</t>
  </si>
  <si>
    <t>m DVČ</t>
  </si>
  <si>
    <t>411 38-7531.R00</t>
  </si>
  <si>
    <t xml:space="preserve">Dobetonování otvorů 0,25 m2 ve stropech pro ZTI </t>
  </si>
  <si>
    <t>61</t>
  </si>
  <si>
    <t>Úpravy povrchů vnitřní</t>
  </si>
  <si>
    <t>612 42-0016.RAA</t>
  </si>
  <si>
    <t>Omítka stěn vnitřní vápenocementová štuková montáž a demontáž pomocného lešení</t>
  </si>
  <si>
    <t>vnitřní zdivo:10,2*3,35-7*2+4,6*3,35</t>
  </si>
  <si>
    <t>611 40-1311.R00</t>
  </si>
  <si>
    <t>Oprava omítky na stropech o ploše do 1 m2 ZTI</t>
  </si>
  <si>
    <t>612 40-3388.R00</t>
  </si>
  <si>
    <t>Hrubá výplň rýh ve stěnách do 15x15cm maltou z SMS ZTI</t>
  </si>
  <si>
    <t>45+45</t>
  </si>
  <si>
    <t>612 40-1391.R00</t>
  </si>
  <si>
    <t>Omítka malých ploch vnitřních stěn do 1 m2 ZTI</t>
  </si>
  <si>
    <t>2*50</t>
  </si>
  <si>
    <t>62</t>
  </si>
  <si>
    <t>Úprava povrchů vnější</t>
  </si>
  <si>
    <t>622 31-1134.RT5</t>
  </si>
  <si>
    <t>Zateplovací systém , fasáda, EPS F tl.140 mm s omítkou akrylátovou</t>
  </si>
  <si>
    <t>(2*2,34+2,3)*17,4</t>
  </si>
  <si>
    <t>63</t>
  </si>
  <si>
    <t>Podlahy a podlahové konstrukce</t>
  </si>
  <si>
    <t>631 32-0032.RAA</t>
  </si>
  <si>
    <t>Mazanina vyztužená sítí, beton C 16/20, tl. 10 cm vyztužená sítí - drát 5,0 oka 100/100 mm</t>
  </si>
  <si>
    <t>výtah:2,1*1,6</t>
  </si>
  <si>
    <t>631 32-0024.RAB</t>
  </si>
  <si>
    <t>Mazanina vyztužená sítí, beton C 12/15, tl. 15 cm vyztužená sítí - drát 6,0 oka 100/100 mm</t>
  </si>
  <si>
    <t>na komín:1,1*4,3</t>
  </si>
  <si>
    <t>631 50-0001.RA0</t>
  </si>
  <si>
    <t xml:space="preserve">Podlaha epoxid. plastbeton 12 mm, mazanina 10 cm </t>
  </si>
  <si>
    <t>418:3,12</t>
  </si>
  <si>
    <t>64</t>
  </si>
  <si>
    <t>Výplně otvorů</t>
  </si>
  <si>
    <t>642 94-2215.R00</t>
  </si>
  <si>
    <t>Osazení zárubně do sádrokarton. příčky tl. 150 mm pro EW</t>
  </si>
  <si>
    <t>70,80,90:5+1+10</t>
  </si>
  <si>
    <t>642 94-2213.R00</t>
  </si>
  <si>
    <t xml:space="preserve">Osazení zárubně do sádrokarton. příčky tl. 150 mm </t>
  </si>
  <si>
    <t>70a90:3+1</t>
  </si>
  <si>
    <t>642 94-5111.R00</t>
  </si>
  <si>
    <t xml:space="preserve">Osazení zárubní ocel. požár.1křídl., pl. do 2,5 m2 </t>
  </si>
  <si>
    <t>595-90889.A</t>
  </si>
  <si>
    <t xml:space="preserve">Zárubeň pro sádrokarton    700/150 </t>
  </si>
  <si>
    <t>595-90890.A</t>
  </si>
  <si>
    <t xml:space="preserve">Zárubeň pro sádrokarton    800/150 </t>
  </si>
  <si>
    <t>595-90891.A</t>
  </si>
  <si>
    <t xml:space="preserve">Zárubeň pro sádrokarton    900/150 </t>
  </si>
  <si>
    <t>95</t>
  </si>
  <si>
    <t>Dokončovací práce</t>
  </si>
  <si>
    <t>953 98-1203.R00</t>
  </si>
  <si>
    <t xml:space="preserve">Chemické kotvy, beton, hl. 110 mm, M12, malta POXY </t>
  </si>
  <si>
    <t>trubka:4</t>
  </si>
  <si>
    <t>953 98-1204.R00</t>
  </si>
  <si>
    <t xml:space="preserve">Chemické kotvy, beton, hl. 125 mm, M16, malta POXY </t>
  </si>
  <si>
    <t>pásoviny:10</t>
  </si>
  <si>
    <t>953 94-1211.R00</t>
  </si>
  <si>
    <t xml:space="preserve">Osazování konzol nebo kotev pro madla apod. </t>
  </si>
  <si>
    <t>953 94-3121.R00</t>
  </si>
  <si>
    <t xml:space="preserve">Osazení kovových předmětů do betonu, 1 kg / kus </t>
  </si>
  <si>
    <t>952 90-1490.R00</t>
  </si>
  <si>
    <t xml:space="preserve">Osazení hasicích přístrojů práškových např.Orex P6 </t>
  </si>
  <si>
    <t>952 90-1491.R00</t>
  </si>
  <si>
    <t>Osazení hasicích přístrojů pěnových např. Pě9 štítky</t>
  </si>
  <si>
    <t>96</t>
  </si>
  <si>
    <t>Bourání konstrukcí</t>
  </si>
  <si>
    <t>962 30-0012.RA0</t>
  </si>
  <si>
    <t xml:space="preserve">Bourání komínů z cihel se dvěma průduchy </t>
  </si>
  <si>
    <t>8+8</t>
  </si>
  <si>
    <t>962 30-0013.RA0</t>
  </si>
  <si>
    <t xml:space="preserve">Bourání komínů z cihel se třemi průduchy </t>
  </si>
  <si>
    <t>962 03-2631.R00</t>
  </si>
  <si>
    <t xml:space="preserve">Bourání zdiva komínového z cihel na MVC </t>
  </si>
  <si>
    <t>ubourání na +17,25:4,5*1*1,5</t>
  </si>
  <si>
    <t>968 06-1112.R00</t>
  </si>
  <si>
    <t xml:space="preserve">Vyvěšení dřevěných okenních křídel pl. do 1,5 m2 </t>
  </si>
  <si>
    <t>vikýře:6</t>
  </si>
  <si>
    <t>971 10-0021.RAA</t>
  </si>
  <si>
    <t>Vybourání otvorů ve zdivu cihelném tloušťka 30 cm</t>
  </si>
  <si>
    <t>5.NP:1*2,3</t>
  </si>
  <si>
    <t>vikýře:3*4*1+3*2*3*1,2/2</t>
  </si>
  <si>
    <t>971 10-0021.RAB</t>
  </si>
  <si>
    <t>Vybourání otvorů ve zdivu cihelném tloušťka 45 cm</t>
  </si>
  <si>
    <t>4.NP:2,1*1,15</t>
  </si>
  <si>
    <t>971 10-0021.RAC</t>
  </si>
  <si>
    <t>Vybourání otvorů ve zdivu cihelném tloušťka 60 cm</t>
  </si>
  <si>
    <t>1.-3.NP_výtah:3*2,1*1,25</t>
  </si>
  <si>
    <t>950 90-0010.RA0</t>
  </si>
  <si>
    <t xml:space="preserve">Demontáž krovu s krytinou pálenou </t>
  </si>
  <si>
    <t>střechy vikýřů:3*3,2*4,1</t>
  </si>
  <si>
    <t>vyřezání pro výtah:4,5*2,5</t>
  </si>
  <si>
    <t>974 10-0040.RMi</t>
  </si>
  <si>
    <t>Vysekání rýh ve zdivu z cihel, 25 x 25 cm pro ZTI</t>
  </si>
  <si>
    <t>974 10-0041.RA0</t>
  </si>
  <si>
    <t>Vysekání rýh ve zdivu z cihel, 15 x 40 cm pro ZTI</t>
  </si>
  <si>
    <t>971 03-3341.R00</t>
  </si>
  <si>
    <t>Vybourání otv. zeď cihel. pl.0,09 m2, tl.30cm, MVC pto ZTI</t>
  </si>
  <si>
    <t>971 03-3351.R00</t>
  </si>
  <si>
    <t>Vybourání otv. zeď cihel. pl.0,09 m2, tl.45cm, MVC pro ZTI</t>
  </si>
  <si>
    <t>972 05-4141.R00</t>
  </si>
  <si>
    <t>Vybourání otv. stropy ŽB pl. 0,0225 m2, tl. 15 cm pro ZTI</t>
  </si>
  <si>
    <t>979 01-1311.R00</t>
  </si>
  <si>
    <t xml:space="preserve">Svislá doprava suti a vybouraných hmot shozem </t>
  </si>
  <si>
    <t>t</t>
  </si>
  <si>
    <t>979 01-1321.R00</t>
  </si>
  <si>
    <t xml:space="preserve">Montáž a demontáž shozu za 2.NP </t>
  </si>
  <si>
    <t>979 98-1101.R00</t>
  </si>
  <si>
    <t xml:space="preserve">Kontejner, suť bez příměsí, odvoz a likvidace, 3 t </t>
  </si>
  <si>
    <t>169 90--000.1 R</t>
  </si>
  <si>
    <t xml:space="preserve">Poplatek za skládku suti </t>
  </si>
  <si>
    <t>99</t>
  </si>
  <si>
    <t>Staveništní přesun hmot</t>
  </si>
  <si>
    <t>999 28-1111.R00</t>
  </si>
  <si>
    <t xml:space="preserve">Přesun hmot pro opravy a údržbu do výšky 25 m </t>
  </si>
  <si>
    <t>45,58+9,7+0,8+2,6</t>
  </si>
  <si>
    <t>711</t>
  </si>
  <si>
    <t>Izolace a živičné krytiny</t>
  </si>
  <si>
    <t>711 15-0016.RAA</t>
  </si>
  <si>
    <t>Izolace proti vodě svislá přitavená, 1x 1x ALP, 1x modifikovaný pás Elastodek 50 SP</t>
  </si>
  <si>
    <t>(2,4*2+1,9)*1,35</t>
  </si>
  <si>
    <t>711 14-0016.RAA</t>
  </si>
  <si>
    <t>Izolace proti vodě vodorovná přitavená, 1x 1x ALP, 1x modifikovaný pás Elastodek 50 SP</t>
  </si>
  <si>
    <t>2,1*2,35</t>
  </si>
  <si>
    <t>713</t>
  </si>
  <si>
    <t>Izolace tepelné</t>
  </si>
  <si>
    <t>713 10-0813.R00</t>
  </si>
  <si>
    <t xml:space="preserve">Odstranění tepelné izolace,  tl. nad 5cm </t>
  </si>
  <si>
    <t>půda:13*62,87</t>
  </si>
  <si>
    <t>713 12-0090.RAA</t>
  </si>
  <si>
    <t>Izolace kročejová podlah položení materiál ve specifikaci</t>
  </si>
  <si>
    <t>skladba C:13*62,9-4,4*3,9</t>
  </si>
  <si>
    <t>631-53785</t>
  </si>
  <si>
    <t xml:space="preserve">Deska z minerální vlny STEPROCK ND tl. 50 mm </t>
  </si>
  <si>
    <t>800,54*1,01</t>
  </si>
  <si>
    <t>713 11-0010.RAA</t>
  </si>
  <si>
    <t>Izolace tepelné stropu spodem Isover UNI tloušťka 6 cm</t>
  </si>
  <si>
    <t>vloženo mezi OK u SDK:774,99</t>
  </si>
  <si>
    <t>713 11-0090.RAA</t>
  </si>
  <si>
    <t>Izolace tepelné stropu spodem materiál ve specifikaci_Isover UNI 200mm</t>
  </si>
  <si>
    <t>631-51414.A</t>
  </si>
  <si>
    <t xml:space="preserve">Deska z minerální plsti ISOVER UNI tl. 200 mm </t>
  </si>
  <si>
    <t>774,99*1,01</t>
  </si>
  <si>
    <t>713 13-4211.RK2</t>
  </si>
  <si>
    <t>Vložení parozábrany s přelepením spojů parotěsná zábrana Jutafol N 110 speciál</t>
  </si>
  <si>
    <t>720</t>
  </si>
  <si>
    <t>Zdravotně technické instalace</t>
  </si>
  <si>
    <t>722 00-1209.RL</t>
  </si>
  <si>
    <t>Vodovod  a kanalizace vnitřní ,zařizovací předměty viz samostaný výkaz</t>
  </si>
  <si>
    <t>kpl</t>
  </si>
  <si>
    <t>723</t>
  </si>
  <si>
    <t>Vnitřní plynovod</t>
  </si>
  <si>
    <t>723 00-0001.RA0</t>
  </si>
  <si>
    <t>Plynovod vnitřní viz samostatný výkaz</t>
  </si>
  <si>
    <t xml:space="preserve">731 </t>
  </si>
  <si>
    <t>Ústřední vytápění</t>
  </si>
  <si>
    <t>733 00-1101.R00</t>
  </si>
  <si>
    <t>Ústřední vytápění viz samostatný výkaz</t>
  </si>
  <si>
    <t>762</t>
  </si>
  <si>
    <t>Konstrukce tesařské</t>
  </si>
  <si>
    <t>762 90-0070.RAC</t>
  </si>
  <si>
    <t>Demontáž prostorových konstrukcí průřezová plocha 288 cm2</t>
  </si>
  <si>
    <t>kleštiny:2*3,2*16</t>
  </si>
  <si>
    <t>sloupky:12*3,6</t>
  </si>
  <si>
    <t>krokve pro okna:36*1,5</t>
  </si>
  <si>
    <t>vazby:8*7</t>
  </si>
  <si>
    <t>762 90-0040.RAB</t>
  </si>
  <si>
    <t>Demontáž samostatných prvků krovů bednění</t>
  </si>
  <si>
    <t>762 95-0010.RAB</t>
  </si>
  <si>
    <t>Výměna laťování střech vč dodávky řeziva kompletní</t>
  </si>
  <si>
    <t>pro novou krytinu 50%:766*0,5</t>
  </si>
  <si>
    <t>doplnění po vikýřích:3*4*3,2</t>
  </si>
  <si>
    <t>762 95-0030.RAC</t>
  </si>
  <si>
    <t>Výměna části střešní vazby průřezová plocha 288 cm2</t>
  </si>
  <si>
    <t>poškozené:120</t>
  </si>
  <si>
    <t>762 71-0012.RAA</t>
  </si>
  <si>
    <t xml:space="preserve">Prostorové vázané konstr. z řeziva plochy 224 cm2 </t>
  </si>
  <si>
    <t>;vč.rezervy 30 cm</t>
  </si>
  <si>
    <t>K3:12*5,3</t>
  </si>
  <si>
    <t>K1:3*6,25</t>
  </si>
  <si>
    <t>K2:2*5,1</t>
  </si>
  <si>
    <t>762 71-0012.RAD</t>
  </si>
  <si>
    <t>výměny krokví:220</t>
  </si>
  <si>
    <t>762 71-0014.RAC</t>
  </si>
  <si>
    <t xml:space="preserve">Prostorové vázané konstr. z řeziva plochy 288 cm2 </t>
  </si>
  <si>
    <t>pozednice P1:2,4</t>
  </si>
  <si>
    <t>P2:3*4,3</t>
  </si>
  <si>
    <t>vsazené trámy do oc.rámů:75</t>
  </si>
  <si>
    <t>762 79-5000.R00</t>
  </si>
  <si>
    <t>Spojovací prostředky pro vázané konstrukce tyče, šrouby,podložky,matice</t>
  </si>
  <si>
    <t>762 13-7112.RMi</t>
  </si>
  <si>
    <t>Opláštění vně schodiště do kopule dř.rošt,OSB desky tl 22,separace,oplechování TiZn</t>
  </si>
  <si>
    <t>2,3*1,6*2/2</t>
  </si>
  <si>
    <t>762 71-2199.RMi</t>
  </si>
  <si>
    <t>Zastřešení kopule a stěn hvězdárny kompletní konstrukce_skladba D</t>
  </si>
  <si>
    <t>povrch 1/2 kopule:4*3,14*2,4*2,4/2</t>
  </si>
  <si>
    <t>spodní pás:2*3,4*2,4*1,1</t>
  </si>
  <si>
    <t>762 51-0020.RAA</t>
  </si>
  <si>
    <t>Podlaha z OSB desek 1x desky tl 22 mm_skladba C</t>
  </si>
  <si>
    <t>13*62,9-4,4*3,9</t>
  </si>
  <si>
    <t>762 51-0029.RMi</t>
  </si>
  <si>
    <t>Podlaha z OSB desek 15 mm šroubovaná dvojitá,desky kolmo na sebe_skladby B,C,E</t>
  </si>
  <si>
    <t>skl E:12,31</t>
  </si>
  <si>
    <t>skl B:47,11</t>
  </si>
  <si>
    <t>skl C:13*62,9-4,4*3,9</t>
  </si>
  <si>
    <t>762 52-0021.RMi</t>
  </si>
  <si>
    <t>Podlaha z hranolů 80/100  2x,kolmo na sebe hranoly á 50 cm</t>
  </si>
  <si>
    <t>762 52-0020.RMi</t>
  </si>
  <si>
    <t>Podlaha z fošen hrubých do HEB nosníků fošny tloušťky 100 mm</t>
  </si>
  <si>
    <t>12,31</t>
  </si>
  <si>
    <t>998 76-2103.R00</t>
  </si>
  <si>
    <t xml:space="preserve">Přesun hmot pro tesařské konstrukce, výšky do 24 m </t>
  </si>
  <si>
    <t>764</t>
  </si>
  <si>
    <t>Konstrukce klempířské</t>
  </si>
  <si>
    <t>764 90-8106.R00</t>
  </si>
  <si>
    <t xml:space="preserve">Lindab žlab podokapní půlkruhový R,velikost 190 mm </t>
  </si>
  <si>
    <t>2*(15,2+69,1)</t>
  </si>
  <si>
    <t>764 90-8110.RT2</t>
  </si>
  <si>
    <t>Lindab odpadní trouby kruhové SROR, D 120 mm v ostatních barvách</t>
  </si>
  <si>
    <t>8*15,5</t>
  </si>
  <si>
    <t>2*1,5</t>
  </si>
  <si>
    <t>764 90-9401.R00</t>
  </si>
  <si>
    <t xml:space="preserve">Lindab, izolační folie TYVEK-SOLID </t>
  </si>
  <si>
    <t>764 90-8101.R00</t>
  </si>
  <si>
    <t xml:space="preserve">Lindab,kotlík žlabový kónický SOK,vel.žlabu 125 mm </t>
  </si>
  <si>
    <t>765</t>
  </si>
  <si>
    <t>Krytiny tvrdé</t>
  </si>
  <si>
    <t>765 90-0010.RAB</t>
  </si>
  <si>
    <t>Demontáž pálené krytiny drážková</t>
  </si>
  <si>
    <t>765 90-0020.RAA</t>
  </si>
  <si>
    <t>Demontáž betonové krytiny drážková</t>
  </si>
  <si>
    <t>pro světlovody:16*0,8*0,8</t>
  </si>
  <si>
    <t>k přeložení:420</t>
  </si>
  <si>
    <t>765 32-1810.R00</t>
  </si>
  <si>
    <t xml:space="preserve">Demontáž krytiny z AZC čtverců do suti, na bednění </t>
  </si>
  <si>
    <t>765 39-1921.R00</t>
  </si>
  <si>
    <t xml:space="preserve">Přeložení, betonová krytina, jednoduchá, na sucho </t>
  </si>
  <si>
    <t>40+140</t>
  </si>
  <si>
    <t>765 33-0070.RAA</t>
  </si>
  <si>
    <t>Zastřešení betonovou krytinou Bramac bobrovka střech jednoduchých vč lemování, hřebenů</t>
  </si>
  <si>
    <t>nová:730</t>
  </si>
  <si>
    <t>doplněná po vikýřích:3*4*3</t>
  </si>
  <si>
    <t>765 33-1663.R00</t>
  </si>
  <si>
    <t xml:space="preserve">Větrací pás z  PVC perforovaný </t>
  </si>
  <si>
    <t>2*(15,2+64,4)</t>
  </si>
  <si>
    <t>765 33-1652.RT3</t>
  </si>
  <si>
    <t>Kovová stoupací plošina délky 88 cm, Bramac taška Moravská plus</t>
  </si>
  <si>
    <t>998 76-5103.R00</t>
  </si>
  <si>
    <t xml:space="preserve">Přesun hmot pro krytiny tvrdé, výšky do 24 m </t>
  </si>
  <si>
    <t>979 01-1329.R00</t>
  </si>
  <si>
    <t xml:space="preserve">Přípl. k mont.a dem. shozu za každé další podlaží </t>
  </si>
  <si>
    <t>979 01-1331.R00</t>
  </si>
  <si>
    <t xml:space="preserve">Pronájem shozu </t>
  </si>
  <si>
    <t>m/den</t>
  </si>
  <si>
    <t>12*30</t>
  </si>
  <si>
    <t>766</t>
  </si>
  <si>
    <t>Truhlářské konstrukce</t>
  </si>
  <si>
    <t>766 62-0063.RA0</t>
  </si>
  <si>
    <t>Světlovod,vnitřní prům 600 mm délka 3,2 m vč polyuret lemování</t>
  </si>
  <si>
    <t>766 62-0056.RA0</t>
  </si>
  <si>
    <t>Okno střešní Velux 114 x 140 cm vč lemování</t>
  </si>
  <si>
    <t>766 66-0012.RA0</t>
  </si>
  <si>
    <t xml:space="preserve">Montáž dveří jednokřídlových šířky 70 cm </t>
  </si>
  <si>
    <t>766 66-0014.RA0</t>
  </si>
  <si>
    <t xml:space="preserve">Montáž dveří jednokřídlových šířky 80 cm </t>
  </si>
  <si>
    <t>766 66-0016.RA0</t>
  </si>
  <si>
    <t xml:space="preserve">Montáž dveří jednokřídlových šířky 90 cm </t>
  </si>
  <si>
    <t>766 81-0010.RAC</t>
  </si>
  <si>
    <t>Kuchyňské linky dodávka a montáž linka 180 cm</t>
  </si>
  <si>
    <t>611-60156</t>
  </si>
  <si>
    <t xml:space="preserve">Dveře vnitřní hladké plné 1 kříd. 70x197 EW 15 DP3 </t>
  </si>
  <si>
    <t>611-60186</t>
  </si>
  <si>
    <t xml:space="preserve">Dveře vnitřní hladké plné 1 kříd. 80x197 EW 15 DP3 </t>
  </si>
  <si>
    <t>611-60216</t>
  </si>
  <si>
    <t xml:space="preserve">Dveře vnitřní hladké plné 1 kříd. 90x197 EW 15 DP3 </t>
  </si>
  <si>
    <t>766 62-0010.RA0</t>
  </si>
  <si>
    <t xml:space="preserve">Montáž oken jednoduchých do 1,5 m2 </t>
  </si>
  <si>
    <t>3*3</t>
  </si>
  <si>
    <t>611-10477</t>
  </si>
  <si>
    <t>Okno dřevěné napojované  fixní 1500 x 1500 mm EI 15 DP1</t>
  </si>
  <si>
    <t>998 76-6103.R00</t>
  </si>
  <si>
    <t xml:space="preserve">Přesun hmot pro truhlářské konstr., výšky do 24 m </t>
  </si>
  <si>
    <t>767</t>
  </si>
  <si>
    <t>Konstrukce zámečnické</t>
  </si>
  <si>
    <t>430 00-1004 RMi</t>
  </si>
  <si>
    <t>Schodiště ocelové vč zábradlí vč nástupnic s pororoštem</t>
  </si>
  <si>
    <t>430 00-1005.RMi</t>
  </si>
  <si>
    <t>Schodiště ocelové vč zábradlí dřevo,pororoš_doplnění do 5.NP</t>
  </si>
  <si>
    <t>771</t>
  </si>
  <si>
    <t>Keramické dlažby a obklady</t>
  </si>
  <si>
    <t>771 57-5014.RAB</t>
  </si>
  <si>
    <t>Dlažba do tmele Schomburg 30 x 30 cm do tmele Unifix 2K</t>
  </si>
  <si>
    <t>401-403,409-14:180,53+7,27+8,67+15,49+9,57+9,26+7,1</t>
  </si>
  <si>
    <t>771 27-0010.RAA</t>
  </si>
  <si>
    <t>Obklad schodišťových stupňů včetně soklíku do malty</t>
  </si>
  <si>
    <t>24*1,3</t>
  </si>
  <si>
    <t>781 47-5124.RAA</t>
  </si>
  <si>
    <t>Obklad vnitřní keram.,izolace Mapei, do 30 x 30 cm izolace Mapegum WP, tmel Keraflex</t>
  </si>
  <si>
    <t>;obkladačky do 400,-/m2</t>
  </si>
  <si>
    <t>402:(2*3,6+1,2)*2+2*1,15-0,7*2</t>
  </si>
  <si>
    <t>403:(2*3,4+4*2,7)*2-2*1,1*2-0,7*2</t>
  </si>
  <si>
    <t>404:4*1,5</t>
  </si>
  <si>
    <t>409:(4,2+3,5)*2*2-0,7*2</t>
  </si>
  <si>
    <t>410:(3,5+2,6)*2*2+4*0,9*2-0,7*2</t>
  </si>
  <si>
    <t>411:4*0,9</t>
  </si>
  <si>
    <t>414:2*2,7*2+2,3*2+2,3*1,15-0,7*2</t>
  </si>
  <si>
    <t>415-417:2*0,9*2*3</t>
  </si>
  <si>
    <t>776</t>
  </si>
  <si>
    <t>Podlahy textilní a povlakové</t>
  </si>
  <si>
    <t>776 52-0010.RAD</t>
  </si>
  <si>
    <t>Podlaha povlaková z PVC pásů, soklík podlahovina protiskluzná</t>
  </si>
  <si>
    <t>404-408,411,415-417:</t>
  </si>
  <si>
    <t>138,89+15,02+13,65+13,65+26,5+109,61+68,39+71,42+69,77</t>
  </si>
  <si>
    <t>5.NP 501:47,11</t>
  </si>
  <si>
    <t>502:12,31</t>
  </si>
  <si>
    <t>776 52-0030.RAB</t>
  </si>
  <si>
    <t>Podlaha povlaková z PVC antistatická, soklík podlahovina Elektrostatik 608 x 608 x 2,0 mm</t>
  </si>
  <si>
    <t>413:10,34</t>
  </si>
  <si>
    <t>783</t>
  </si>
  <si>
    <t>Nátěry</t>
  </si>
  <si>
    <t>783 71-0020.RAC</t>
  </si>
  <si>
    <t>Nátěr tesařských konstrukcí lazurovacím lakem trojnásobný Luxolem</t>
  </si>
  <si>
    <t>odhad :350</t>
  </si>
  <si>
    <t>783 22-5400.R00</t>
  </si>
  <si>
    <t>Nátěr syntetický kov. konstr. 2x + 1x email + tmel zárubně a doplňky</t>
  </si>
  <si>
    <t>784</t>
  </si>
  <si>
    <t xml:space="preserve">Malby </t>
  </si>
  <si>
    <t>784 45-0010.RAB</t>
  </si>
  <si>
    <t>Malba z malíř. směsí jednobarevná vč vyspravení trojnásobná Primalex ,pomocné lešení</t>
  </si>
  <si>
    <t>předstěny:2*(13+62,9)*1,11</t>
  </si>
  <si>
    <t>příčky:514,525*2</t>
  </si>
  <si>
    <t>podhledy:774,99</t>
  </si>
  <si>
    <t>odpočet obkladů:-143,754</t>
  </si>
  <si>
    <t>omítky štuk a po ZTI:35,58+128*0,5+90*0,3</t>
  </si>
  <si>
    <t>M 21</t>
  </si>
  <si>
    <t>Elektromontáže</t>
  </si>
  <si>
    <t>210 00-1001 RH</t>
  </si>
  <si>
    <t>Elektroinstalace viz samostatný výkaz</t>
  </si>
  <si>
    <t>M 24</t>
  </si>
  <si>
    <t>Vzduchotechnika</t>
  </si>
  <si>
    <t>751 00-1009.RL</t>
  </si>
  <si>
    <t>Vzduchotechnika a chlazení ,viz samostatný výkaz demontáže,nové konstrukce a zařízení</t>
  </si>
  <si>
    <t>M 33</t>
  </si>
  <si>
    <t>Výtahy a dopravní zařízení</t>
  </si>
  <si>
    <t>330 03-0120.RAD</t>
  </si>
  <si>
    <t>Výtah osobní lanový (pro invalidy) 630/0,63 5 stanic,  5 nástupišť</t>
  </si>
  <si>
    <t>M 43</t>
  </si>
  <si>
    <t>Ocelové konstrukce</t>
  </si>
  <si>
    <t>430 00-1001.RMi</t>
  </si>
  <si>
    <t>Ocelová konstrukce hvězdárny vč.povrchové úpravy vč dopravy na místo</t>
  </si>
  <si>
    <t>kg</t>
  </si>
  <si>
    <t>skladba E_HEB č 10_30m:30*20,4*1,03</t>
  </si>
  <si>
    <t>Jakl 80/100:9,6*11,1*1,03</t>
  </si>
  <si>
    <t>430 00-1002.RMi</t>
  </si>
  <si>
    <t>Ocelová konstrukce vč.povrchové úpravy nátěrem rámy R1-R7 vč.kotvení</t>
  </si>
  <si>
    <t>rámy HEB č 20:179,6*61,3*1,03</t>
  </si>
  <si>
    <t>výměny U č 26:183*37,9*1,03</t>
  </si>
  <si>
    <t>jakl 80/80/5:66*11,27*1,03</t>
  </si>
  <si>
    <t>430 00-1003.RMi</t>
  </si>
  <si>
    <t>Ocelová trubka vč.povrchové úpravy nátěrem pro kopuli vč kotev a zálivky, přesuny mat.</t>
  </si>
  <si>
    <t>3,1 m ,chem kotva:3,1*107</t>
  </si>
  <si>
    <t>430 00-1004.RMi</t>
  </si>
  <si>
    <t>Vyztužení komína L profily 100/100 a pásovinou vč upevnění</t>
  </si>
  <si>
    <t>88,8*15,04*1,05</t>
  </si>
  <si>
    <t>42*11,2*1,05</t>
  </si>
  <si>
    <t>Kompletační činnost zhotovitele</t>
  </si>
  <si>
    <t>Provozní vlivy</t>
  </si>
  <si>
    <t>Zařízení staveniště</t>
  </si>
  <si>
    <t>Rozpočet zpracován podle projektu DSP projekčního atelieru ASPIRA Příbram zak.č.34/2016 .</t>
  </si>
  <si>
    <t>34/2016</t>
  </si>
  <si>
    <t>ASPIRA Příbram</t>
  </si>
  <si>
    <t>Ing.Č.Kabátník,V.Koukol</t>
  </si>
  <si>
    <t>M.Hummelová</t>
  </si>
  <si>
    <t>SO 01 Stavební úpravy , učebny a hvězdárna</t>
  </si>
  <si>
    <t xml:space="preserve">Projektant : </t>
  </si>
  <si>
    <t>Ing. Čestmír Kabátník</t>
  </si>
  <si>
    <t>Rozpočet:</t>
  </si>
  <si>
    <t>Miluše Hummelová</t>
  </si>
  <si>
    <t>Základní škola v Milíně</t>
  </si>
  <si>
    <t>SO 01   Základní škola</t>
  </si>
  <si>
    <t>Stavební úpravy - vestaba podkroví</t>
  </si>
  <si>
    <t>Vít Koukol</t>
  </si>
  <si>
    <t>Základní škola Milín - Stavební úpravy - odborné učebny, bezbariérovost objektu</t>
  </si>
  <si>
    <t>Výpis materiálu pro stavební povolení</t>
  </si>
  <si>
    <t>D 1.4. Vzduchotechnika, chlazení - SO 01 - Škola</t>
  </si>
  <si>
    <t>popis</t>
  </si>
  <si>
    <t>m.j.</t>
  </si>
  <si>
    <t>množs.</t>
  </si>
  <si>
    <t>j.cena (Kč)</t>
  </si>
  <si>
    <t>celkem(Kč)</t>
  </si>
  <si>
    <t>0. Demontáže</t>
  </si>
  <si>
    <t>Demontáž zařízení a elementů</t>
  </si>
  <si>
    <t>z toho malých ventilátorů - cca 3 ks</t>
  </si>
  <si>
    <t>z toho potrubní rozvody kruhové do průměru 200mm - odhad</t>
  </si>
  <si>
    <t>bm</t>
  </si>
  <si>
    <t>z toho potrubní rozvody čtyřhranné do obvodou 2630mm - odhad</t>
  </si>
  <si>
    <t>male elementy VZT (zaluzie, mřížky, distribuční elementy..) - cca 10 ks</t>
  </si>
  <si>
    <t>demontáž stávaj.klimajednotky do chl.výkonu 5kW v půdním prostoru</t>
  </si>
  <si>
    <t>Odstranění, přesun hmot</t>
  </si>
  <si>
    <t>Skladování, transport, případně úložné</t>
  </si>
  <si>
    <t>Průzkum (odhalení) konstrukcí</t>
  </si>
  <si>
    <t>CELKEM oddíl Kč (bez DPH)</t>
  </si>
  <si>
    <t>1. Zařízení - Větrání prostor vestavby objektu a zázemí</t>
  </si>
  <si>
    <t>Ventilátor potrubní diagonální dvouotáčkový např.Mixvent TD 350/125, vč.klapky, pruž.manžet, uchycení a příslušenství, 230V, 26/22W, IP44, M = 150 m3/h, Pext = 80Pa</t>
  </si>
  <si>
    <t>uchycení, pružné manžety</t>
  </si>
  <si>
    <t>ovlád. - programovatelné týdenní hodiny + spínač</t>
  </si>
  <si>
    <t>Ventilátor potrubní diagonální tříotáčkový např.Mixvent TD 500/160-3V, vč.klapky, pruž.manžet, uchycení a příslušenství, 230V, 53/44/41W, IP44, M = 400 m3/h, Pext = 130Pa</t>
  </si>
  <si>
    <t>Ventilátor radiální dvouotáčkový tichý do podhledu/do předstěny např.QuadroMicro 100-I-T včetně příslušenství - vysoké otáčky, 230V, 25/33W, M = 80 m3/h, P=105Pa</t>
  </si>
  <si>
    <t>uchycení</t>
  </si>
  <si>
    <t>ovlád. - spínač(tlačítko) + doběh</t>
  </si>
  <si>
    <t>Ventilátor nástěnný radiální např.EBB 175 S Des. nizkoodpor.zpět.klapka, ovládání, příslušenství, M = 100 m3/h, P = 70Pa, 230V, 26W, IP44</t>
  </si>
  <si>
    <t>ovlád. - termostat + spínač</t>
  </si>
  <si>
    <t>4a</t>
  </si>
  <si>
    <t>Ventilátor potrubní diagonální dvouotáčkový např.Mixvent TD 350/125, vč.klapky, pruž.manžet, uchycení a příslušenství, 230V, 26/22W, IP44, M = 250 m3/h, Pext = 50Pa</t>
  </si>
  <si>
    <t>Ventilátor nástěnný radiální např.EBB 250 NS. nizkoodpor.zpět.klapka, ovládání, příslušenství, M = 200 m3/h, P = 70Pa, 230V, 53/41/31W, IP44</t>
  </si>
  <si>
    <t>neobsazeno</t>
  </si>
  <si>
    <r>
      <t>Jednotka VZT kompaktní rekuperační např.Duplex 3400 Multi-TBCCHF,podstropní provedení - v</t>
    </r>
    <r>
      <rPr>
        <sz val="10"/>
        <rFont val="Arial"/>
        <family val="2"/>
        <charset val="238"/>
      </rPr>
      <t>iz příloha, max.3400m3/h cca 300Pa - přívod, max.30500m3/h, cca 300Pa - odvod</t>
    </r>
    <r>
      <rPr>
        <sz val="10"/>
        <rFont val="Arial"/>
        <family val="2"/>
        <charset val="238"/>
      </rPr>
      <t>, včetně regulace - rekuper.výměník účinnost zima/léto - 89/79%, integrovaný by-pass vč.ovládání, cirkulační klapka, přímý výparník jednookruhový + eliminátor + regulace Qch = 12.0kW(R410a, Tv=9-10°), teplovodní ohřívač + regulační uzel - Qt = 6kW (50-55°), ventilátory EC - 400V, max 2.5k</t>
    </r>
    <r>
      <rPr>
        <sz val="10"/>
        <rFont val="Arial"/>
        <family val="2"/>
        <charset val="238"/>
      </rPr>
      <t>W+400V, max.2.5kW</t>
    </r>
    <r>
      <rPr>
        <sz val="10"/>
        <rFont val="Arial"/>
        <family val="2"/>
        <charset val="238"/>
      </rPr>
      <t>, 2*Filtr M5+M5, 2*uzavírací klapka, regulační moduly např.RD5 a čidla ADS, ovládací rozhraní - digitální regulátor např.RD5-EC, ovladač např.CP Touch, týdenní program, čidla konst.tlaku v potrubí či čidla COx, odvod kondenzátu, manžety pružné, opláštění, externí rozvodnice, externí regul.uzel, hrdla připojovací, úchyty, napojení na rozhraní Web, příp. nadřaz.MaR - viz příloha</t>
    </r>
  </si>
  <si>
    <t>MaR -  digitální regulace řada např.RD5-EC s ovládacím panelem např.CP Touch, týden.program, čidla, PMR ochrana rekuperátoru a ohřívače, ovládání klapek (uzavírací, by-pass, cirkulační), ovládání by-passu, indikace zanesení filtrů, regulace výkonu ventilátorů, čidlo konst.tlaku, řízení výkonu ohřívače a řízení výparníku, regul.uzel, snímací a teplotní čidla a spínače, odvod kondenzátu, ovládání - Web příp. nadřaz.MaR - dod.MaR</t>
  </si>
  <si>
    <t>Regulační uzel teplovod.ohřívače R3.TPO vč.příslušenství</t>
  </si>
  <si>
    <t>Dodávka v rozloženém stavu, kompletace na místě</t>
  </si>
  <si>
    <t>Prokabelování VZT a regulátoru dle schématu, zprovoznění</t>
  </si>
  <si>
    <t>Regulátor průtoku vzduchu d100 + pohon 24 nebo 230V (alt.regulační klapka motorická + regul.klapka ruční)</t>
  </si>
  <si>
    <t>ovládání - čidlo COx prostorové</t>
  </si>
  <si>
    <t>Regulátor průtoku vzduchu d160 + pohon 24 nebo 230V (alt.regulační klapka motorická + regul.klapka ruční)</t>
  </si>
  <si>
    <t>Regulátor průtoku vzduchu d200 + pohon 24 nebo 230V (alt.regulační klapka motorická + regul.klapka ruční)</t>
  </si>
  <si>
    <t>Regulátor průtoku vzduchu d225 + pohon 24 nebo 230V (alt.regulační klapka motorická + regul.klapka ruční)</t>
  </si>
  <si>
    <t>Regulátor průtoku vzduchu d250 + pohon 24 nebo 230V (alt.regulační klapka motorická + regul.klapka ruční)</t>
  </si>
  <si>
    <t>Regulátor průtoku vzduchu 150*150(d160) + pohon 24 nebo 230V (alt.regulační klapka motoricka + regul.klapka ruční)</t>
  </si>
  <si>
    <t xml:space="preserve">ovlád. - programovatelné týdenní hodiny </t>
  </si>
  <si>
    <t>ovládání - spojit s chodem zařízení poz.17</t>
  </si>
  <si>
    <t xml:space="preserve">Čidla snímací prostorová COx včetně napojení a příslušenství </t>
  </si>
  <si>
    <t>Programovatelné týdenní hodiny</t>
  </si>
  <si>
    <t>Propojení odvodního ventilátoru od chem.digestoře a klapek</t>
  </si>
  <si>
    <t>Zákryt laboratorní akumulační/skříňový plastový- předběž.rozměry cca 900(1000)*600*350(alt.1400)mm+800 mm podstavec(upřesnění dle investora) - dodávka dle popisu, osvětlení, kryt, příp.čelní otvíravá deska a bočnice, hrdlo do DN200, chemicky odolné provedení např.Vitrum-H nebo např.Fort Plasty, 230V, do 1000W</t>
  </si>
  <si>
    <t>osvětlení, spínání ventilátoru - spínač, chemicky odolné provedení, odvod kondenzátu - chem.odolný</t>
  </si>
  <si>
    <t xml:space="preserve">Ventilátor radiální potrubní plastový chemicky odolný např.Fort-P 202, chemicky odolné provedení, nevýbušný, venkovní provedení, podstavná stolička, chem.odolné manžety, příslušenství, cca 480m3/h, 300Pa, 400V, 180W, Eexe, </t>
  </si>
  <si>
    <t>příslušenství chemického ventilátoru</t>
  </si>
  <si>
    <t>koncový výfuk.kus ventilátoru vč.ochr.síta</t>
  </si>
  <si>
    <t>podstavec pro ventilátor na šikmou střechu</t>
  </si>
  <si>
    <t>ovládání - spínač - na digestoři/u digestoře, prostředí dle části elektro, impuls na klapku poz.15 a 11,12</t>
  </si>
  <si>
    <t>Tlumič hluku kruhový chemicky odolný do DN 200 - 1000mm, např.Fort-Plasty vč.tlum.elementů</t>
  </si>
  <si>
    <t>Tlumič hluku potrubní kruhový např.MAA 160-900, Elektrodesign vč.tlum.elementů</t>
  </si>
  <si>
    <t>Tlumič hluku potrubní čtyřhranný např.IAA 225 - 1 metr vč.tlumících elementů</t>
  </si>
  <si>
    <t>Tlumič hluku potrubní čtyřhranný např.GH 500*500 - 1 metr, vč.tlumících elementů</t>
  </si>
  <si>
    <t>Tlumič hluku potrubní čtyřhranný např.GH 800*500 - 1 metr, vč.tlumících elementů</t>
  </si>
  <si>
    <t>Tlumič hluku potrubní čtyřhranný např.GH 800*500 - 1,5 metr, vč.tlumících elementů</t>
  </si>
  <si>
    <t>AN_P</t>
  </si>
  <si>
    <t>Anemostat lamelový přívodní např.DRE-C nebo vířivý/dralový anemostat kruhový např.RFD s připoj.boxem a regul.klapkou-vodor.připoj., včetně připojného boxu a příslušenství, pohled.deska dle interiéru</t>
  </si>
  <si>
    <t>do velikosti 200</t>
  </si>
  <si>
    <t>do velikosti 250</t>
  </si>
  <si>
    <t>AN_O</t>
  </si>
  <si>
    <t>Anemostat lamelový odvodní  např.DRE-C nebo vířivý/dralový anemostat kruhový např.RFD s připoj.boxem a regul.klapkou-vodor.připoj., včetně připojného boxu a příslušenství, pohled.deska dle interiéru</t>
  </si>
  <si>
    <t>TV_P</t>
  </si>
  <si>
    <t>Talířový ventil přívodní kovový s deflektorem např.KTS včetně napojení na potrubí, povrch.úprava RAL</t>
  </si>
  <si>
    <t>do velikosti 140</t>
  </si>
  <si>
    <t>TV_O</t>
  </si>
  <si>
    <t>Talířový ventil odvodní kovový např.KK včetně napojení na potrubí, povrch.úprava RAL</t>
  </si>
  <si>
    <t>VK2-B-R</t>
  </si>
  <si>
    <t>Stěnová/potrubní výústka dvouřadá nastavitelná s připojovacím boxem s kruh.nátrubkem a regul.klapkou, příslušenství</t>
  </si>
  <si>
    <t>do velikosti 225*75</t>
  </si>
  <si>
    <t>do velikosti 425*75</t>
  </si>
  <si>
    <t>KV1-R</t>
  </si>
  <si>
    <t>Výústka odvodní jednořadá komfortní s regulací pro kruhové potrubí např.VNKM1-R, včetně povrch.úpravy RAL a uchycení</t>
  </si>
  <si>
    <t>do velikosti 825*75</t>
  </si>
  <si>
    <t>OM</t>
  </si>
  <si>
    <t>Ochranná mřížka potrubní kruhová</t>
  </si>
  <si>
    <t>do průměru 140mm</t>
  </si>
  <si>
    <t>ZK</t>
  </si>
  <si>
    <t>Zpětná klapka potrubní nízkoodporová</t>
  </si>
  <si>
    <t>do průměru 200mm</t>
  </si>
  <si>
    <t>Zpětná klapka potrubní plastová chemicky odolná PVC, PP</t>
  </si>
  <si>
    <t>RK</t>
  </si>
  <si>
    <t>Regulační klapka potrubní ruční pro kruhové potrubí</t>
  </si>
  <si>
    <t>do průměru 100mm</t>
  </si>
  <si>
    <t>do průměru 280mm</t>
  </si>
  <si>
    <t>do průměru 400mm</t>
  </si>
  <si>
    <t>Regulační klapka potrubní ruční pro čtyřhranné potrubí</t>
  </si>
  <si>
    <t>do obvodu 1050 mm</t>
  </si>
  <si>
    <t>do obvodu 1890 mm</t>
  </si>
  <si>
    <t>PK</t>
  </si>
  <si>
    <t>Požární klapka potrubní kruhová např.PK(T)M, provedení ruční a teplotní, signalizace, odolnost dle části PBŘ</t>
  </si>
  <si>
    <t>PD_S</t>
  </si>
  <si>
    <t>Protidešťová stříška kruhová ochranná vč.ochran.síta proti hmyzu a nátěru RAL</t>
  </si>
  <si>
    <t>KC</t>
  </si>
  <si>
    <t>Koncový kus plastový chemicky odolný do průměru 200mm vč.síta a příslušenství</t>
  </si>
  <si>
    <t>PD_Z</t>
  </si>
  <si>
    <t>Protidešťová žaluzie pevné listy čtyřhranná komfortní  vč.ochran.síta proti hmyzu a nátěru RAL, příslušenství, uchycení</t>
  </si>
  <si>
    <t>do obvodu 2630mm(velikosti 800 *500mm )</t>
  </si>
  <si>
    <t>VH</t>
  </si>
  <si>
    <t>Výfuková hlavice čtyřhranná komfortní včetně nátěru RAL a přísluš.</t>
  </si>
  <si>
    <t>do obvodu 1890mm(velikosti 400 *500mm )</t>
  </si>
  <si>
    <t>do obvodu 2630mm(velikosti 630 *500mm )</t>
  </si>
  <si>
    <t>DM</t>
  </si>
  <si>
    <t>Dveřní mřížka oboustranná do plochy 0,05m2(rozměru 410*110 např.DM,), povrchově upravená - RAL dle architekta</t>
  </si>
  <si>
    <t>SMU</t>
  </si>
  <si>
    <t>Stěnová mřížka komfortní např.SMU, povrchová úprava dle RAL, včetně uchycení</t>
  </si>
  <si>
    <t>do plochy 0,05m2 (rozměru 300*150)</t>
  </si>
  <si>
    <t>VVS</t>
  </si>
  <si>
    <t>Větrání výtahové šachty - dle dodavatele výtahu - přepoklad 2 ventilační mřížky protipožární do plochy 0.04 m2</t>
  </si>
  <si>
    <t>Potrubí čtyřhranné pozinkové těsné sk.I vč.přirážky na tvarovky</t>
  </si>
  <si>
    <t>do obvodu 650, 30% tvar.</t>
  </si>
  <si>
    <t>do obvodu 1050, 30% tvar.</t>
  </si>
  <si>
    <t>do obvodu 1500, 30% tvar.</t>
  </si>
  <si>
    <t>do obvodu 1890, 40% tvar.</t>
  </si>
  <si>
    <t>do obvodu 2630, 40% tvar.</t>
  </si>
  <si>
    <t>Potrubí kruhové pozinkové Spiro těsné vč.přirážky na tvarovky</t>
  </si>
  <si>
    <t>do průměru D100, 30% tvarovek</t>
  </si>
  <si>
    <t>do průměru D140, 30% tvarovek</t>
  </si>
  <si>
    <t>do průměru D200, 30% tvarovek</t>
  </si>
  <si>
    <t>do průměru D280, 30% tvarovek</t>
  </si>
  <si>
    <t>do průměru D400, 30% tvarovek</t>
  </si>
  <si>
    <t>Hadice flexibilní zvukoizolační s požární odolností např.Sonoultra tl.50mm</t>
  </si>
  <si>
    <t>do DN200</t>
  </si>
  <si>
    <t>do DN280</t>
  </si>
  <si>
    <t>do DN400</t>
  </si>
  <si>
    <t>Hadice flexibilní zvukoizolační např.Sonoflex</t>
  </si>
  <si>
    <t>do DN140</t>
  </si>
  <si>
    <t>Tepelná a hluk.izolace potrubí - miner.vata s AL folií tl.do 40mm</t>
  </si>
  <si>
    <t>Tepelná, protipožár. a hluk.izolace potrubí - miner.vata s AL folií tl.do 40mm</t>
  </si>
  <si>
    <t>Tepelná, protipožár. a hluk.izolace potrubí - miner.vata s oplechováním tl.do 40mm</t>
  </si>
  <si>
    <t>odvod kondenzátu do kanalizace</t>
  </si>
  <si>
    <t>odvod kondenzátu do kanalizace - chemicky odolný</t>
  </si>
  <si>
    <t>Nátěry potrubí dle vzorníku RAL (hygienické, protipovětrnostní,..)</t>
  </si>
  <si>
    <t>Drobný montážní materiál (spojky, uchyty, páska, konzoly,…)</t>
  </si>
  <si>
    <t>Protipožární utěsnění prostupů - cca 26 míst</t>
  </si>
  <si>
    <t>Utěsnění prostupů proti zatékání vody - dodávka stavby</t>
  </si>
  <si>
    <t>Montáž rozvodů a zařízení</t>
  </si>
  <si>
    <t>Stavební přípomoce</t>
  </si>
  <si>
    <t>Napojení zařízení na soustavu ÚT, ZTI a elektro, MaR - dodávka příslušných profesí</t>
  </si>
  <si>
    <t>2. Zařízení -  Klimatizace prostor vestavby</t>
  </si>
  <si>
    <t>A1</t>
  </si>
  <si>
    <t>Chladící jednotka multisplitová invertor.venkovní např.RAS 5M34-UAV-E, chlad.výkon.max.10,00kW, el.příkon -230V, 2.95kW, kondenzát, chlazení/tepel.čerpadlo, chladivo R4xx, pruž.podložka,komunikační propojení , příslušenství, podstavná konstrukce jednotky</t>
  </si>
  <si>
    <t>podstavná konstrukce klimajednotky</t>
  </si>
  <si>
    <t>A2</t>
  </si>
  <si>
    <t>Chladící jednotka vnitřní kazetová invertorová pro multisplit např.RAS-M16 SMUV, Qch = 4.5kW/Qt = 5.0kW, chlazení/tepel.čerpadlo, čerpadlo kondenzátu, 230V, 60W, ovladač typizovaný, příslušenství,</t>
  </si>
  <si>
    <t>krycí panel kazetové jednotky</t>
  </si>
  <si>
    <t>typizovaný ovladač(nástěnný, dálkový,..), komunikač.propojení</t>
  </si>
  <si>
    <t>okenní kontakty pro klima - cca 10 ks - typ dle části elektro</t>
  </si>
  <si>
    <t>Propojení kabeláží (komunik.kabely,..) - vnitřní díly a venkovní díl - soubor</t>
  </si>
  <si>
    <t>A3</t>
  </si>
  <si>
    <t>Kondenzační jednotka invertorová splitová např.DI - RAV SM304ATP-E, invertor, Qch=2.5kW/Qt = 3.4kW, celoroční provoz - pouze chlazení, 230V, 1.15kW, příslušenství,</t>
  </si>
  <si>
    <t>A4</t>
  </si>
  <si>
    <t>Nástěnná jednotka invertorová např.RAV SM307KRTP-E, Qch=2.5(3.0)/Qt=3.4(4.0)kW, odvod kondenzátu, pouze chlazení, 230V, 60W, vč.příslušenství</t>
  </si>
  <si>
    <t>nástěnný ovladač kabelový, propojení</t>
  </si>
  <si>
    <t>A5</t>
  </si>
  <si>
    <t>Kondenzační jednotka pro VZT invertorová SDI - např.RAV SM1104AT(8)-E, chl.výkon cca 12kW(Tv=9°/Te=28°, R410a), příslušenství chlad.okruhu, elektronika pro regulaci invertoru,kit pro řízení výkonu, příslušenství, chlazení/topení, 230/400V, Pe=max.3.80kW</t>
  </si>
  <si>
    <t>A6</t>
  </si>
  <si>
    <t>Regulátor výkonu chlazení s regulátorem a převodníkem na nadřazený systém např.DX Kit - DXC 010/031 + modul např.FDP3, vč.příslušenství</t>
  </si>
  <si>
    <t>Ovladač kabelový pro kondenzační jednotku nástěnné provedení např.RBC AMT 32 vč.prokabelování</t>
  </si>
  <si>
    <t xml:space="preserve">napojení na systém výparníku přes systém.napojení včetně příslušenství, adaptéru a čidel </t>
  </si>
  <si>
    <t>Příslušenství chlad.okruhu, atd - soubor</t>
  </si>
  <si>
    <t>Propojovací potrubí měděné chlaďařské (dimenze dle výrobce  - výkon do 5kW) včetně obalení difuzní a tepelnou izolací ve venkovním prostředí s oplechováním - 1 bm = dvojice potrubí - MULTISPLIT, SPLIT</t>
  </si>
  <si>
    <t>Propojovací potrubí měděné chlaďařské (dimenze dle výrobce  - výkon do15kW) včetně obalení difuzní a tepelnou izolací ve venkovním prostředí s oplechováním - 1 bm = dvojice potrubí - SPLIT VÝPARNIK</t>
  </si>
  <si>
    <t>Přirážka na oplechování venkovních dílů - předpoklad do 10m</t>
  </si>
  <si>
    <t>Komunikační propojení vnitřních a venkovních dílů - ostatní</t>
  </si>
  <si>
    <t>Připojení na soustavu elektro  - dodávka elektro</t>
  </si>
  <si>
    <t>Odvod kondenzátu přes sifonek</t>
  </si>
  <si>
    <t>Výhřev kondenzátních vedení - elektr.odporový kabel délka do 2 m</t>
  </si>
  <si>
    <t>Naplnění systému chladivem</t>
  </si>
  <si>
    <t>Montáž zařízení a příslušenství</t>
  </si>
  <si>
    <t xml:space="preserve">Drobný montážní materiál </t>
  </si>
  <si>
    <t xml:space="preserve">3. Zařízení - Úpravy stávajících zařízení </t>
  </si>
  <si>
    <t>Přemístění a montáž stávající klimajednotky pro technol.chlazení telekomunik.místnosti do výkonu 5kW</t>
  </si>
  <si>
    <t>Podstavná konstruce klimajednotky pro šikmou střechu - žárově pozinkovaná plošina s konzolami</t>
  </si>
  <si>
    <t>Měděné potrubí pára-chladivo  včetně obalení difuzně odolnou kaučukovou izolací např.AF Armaflex, ve venkovním prostředí s oplechováním(dvojice potrubí = 1bm) - jednotky do 5 kW chlad.výkonu - PRODLOUŽENÍ</t>
  </si>
  <si>
    <t>vyhřívání odvodu kondenzátu od přemístěné venkovní jednotky elektr.odpor.drátem - délka cca 1metr</t>
  </si>
  <si>
    <t>Stavební přípomoce - dodávka stavby</t>
  </si>
  <si>
    <t>Napojení zařízení na soustavu ÚT, ZTI a elektro - dodávka příslušných profesí</t>
  </si>
  <si>
    <t>4. Ostatní</t>
  </si>
  <si>
    <t>Zaregulování systému - VZT</t>
  </si>
  <si>
    <t>hod</t>
  </si>
  <si>
    <t xml:space="preserve">Propojení kabeláží - VZT a MaR - dle schémat dodaných se zařízeními </t>
  </si>
  <si>
    <t>Zprovoznění (oživení) systému VZT a MaR</t>
  </si>
  <si>
    <t>Provoz investora, zaškolení obsluhy</t>
  </si>
  <si>
    <t xml:space="preserve">hod </t>
  </si>
  <si>
    <t>Koordinace profesí</t>
  </si>
  <si>
    <t>Drobný materiál ostatní (štítky, cedule,……) - cca 20 ks</t>
  </si>
  <si>
    <t>Zhotovení realizační a dílenské dokumentace VZT</t>
  </si>
  <si>
    <t>Zhotovení realizační a dílenské dokumentace MaR</t>
  </si>
  <si>
    <t>Zhotovení dokumentace skutečného provedení VZT a MaR</t>
  </si>
  <si>
    <t>Ostatní položky - záruky, servis,...</t>
  </si>
  <si>
    <t>Přesun hmot do výše 15 metrů</t>
  </si>
  <si>
    <t>Měření a zkoušení ke kolaudaci</t>
  </si>
  <si>
    <t>Ostatní podružné náklady - režie, drobný spotř.materiál, dopravné</t>
  </si>
  <si>
    <t>Úpravy systému v rámci zkušebního provozu</t>
  </si>
  <si>
    <t xml:space="preserve"> ostatní položky neuvedené (zakryté konstrukce,…)</t>
  </si>
  <si>
    <t>CELKEM Kč (bez DPH)</t>
  </si>
  <si>
    <t>DPH 21% Kč</t>
  </si>
  <si>
    <t>CELKEM Kč (vč.DPH)</t>
  </si>
  <si>
    <t>Pozn.Nedílnou součástí specifikace je i výkres.dokumentace, technická zpráva a přílohy</t>
  </si>
  <si>
    <t>V jednotkových cenách jsou zahrnuty i přípomoce, příslušenství a další komponenty pro bezchybnou funkci systému</t>
  </si>
  <si>
    <t xml:space="preserve">Pozn.: Případné konkrét.příklady výrobků slouží pouze pro stanovení </t>
  </si>
  <si>
    <t>technických, kvalitativních a estetických parametrů pro určení kvality dodávky systému</t>
  </si>
  <si>
    <t>Část Vytápění - SO 01 - Škola</t>
  </si>
  <si>
    <t>j.cena(Kč)</t>
  </si>
  <si>
    <t>celk.(Kč)</t>
  </si>
  <si>
    <t>0. Demontáže, úpravy</t>
  </si>
  <si>
    <t>z toho demontáž topných těles v stávaj.řešených prostorech - odhad 3 kpl + uskladnění</t>
  </si>
  <si>
    <t>z toho demontáž stávajících rozvodů ocelových vč.armatur do DN25 - předpoklad délky</t>
  </si>
  <si>
    <t>Znovunandání těles v upravovaných stávajících prostorech</t>
  </si>
  <si>
    <t>nová připojovací potrubí v řešených uzlech do DN20 - předpoklad</t>
  </si>
  <si>
    <t xml:space="preserve">Příprava na úpravy rozvodů v oblasti stávajícího rozdělovače a sběrače v 1.PP vedle kotelny - úprava potrubí ocelového do DN65 - předpoklad 4 bm vč.přirážky na tvarovky </t>
  </si>
  <si>
    <t xml:space="preserve">Příprava na úpravu vedení stávajícího komín.průduchu - průzkum komína a příprav.práce </t>
  </si>
  <si>
    <t>Demontáž komínové vložkyvč.příslušenství a přípomocí</t>
  </si>
  <si>
    <t>Drobný materiál - demontáže</t>
  </si>
  <si>
    <t xml:space="preserve">Skladování, transport, úložné </t>
  </si>
  <si>
    <t>Průzkum a odhalení konstrukcí</t>
  </si>
  <si>
    <t>1. Tělesa, otopné plochy</t>
  </si>
  <si>
    <t>Těleso deskové ocelové s integrovaným ventilem např.VentilKompakt, Korado s povrch.úpravou v základním barevném odstínu dle RAL, vč.odvzdušnění a armatur, připoj.body, teplovodní 50(55)°</t>
  </si>
  <si>
    <t>celkem</t>
  </si>
  <si>
    <t>21VK - 600/600</t>
  </si>
  <si>
    <t>21VK - 600/700</t>
  </si>
  <si>
    <t>21VK - 600/900</t>
  </si>
  <si>
    <t>21VK - 600/1100</t>
  </si>
  <si>
    <t>21VK - 600/1400</t>
  </si>
  <si>
    <t>21VK - 600/2300</t>
  </si>
  <si>
    <t>22VK - 600/800</t>
  </si>
  <si>
    <t>22VK - 600/1000</t>
  </si>
  <si>
    <t>22VK - 600/1200</t>
  </si>
  <si>
    <t>22VK - 600/2000</t>
  </si>
  <si>
    <t>22VK - 900/1200</t>
  </si>
  <si>
    <t>Otopné těleso ocelové dekorativní žebříkové se středovým připojením a oblými příčlemi např.Koralux Rondo Comfort - M, Korado, vč.barvy základní RAL, odvzdušnění a uchycení, připojovacích bodů,  teplovodní 50(55)°</t>
  </si>
  <si>
    <t>KRTM 700.500</t>
  </si>
  <si>
    <t>KRTM 900.500</t>
  </si>
  <si>
    <t>KRTM 1220.500</t>
  </si>
  <si>
    <t>Připojovací armatury těles + hlavice</t>
  </si>
  <si>
    <t xml:space="preserve">Šroubení radiátorové pro otopná tělesa s integrovaným ventilem poniklovaná (přímý, rohový,..) s uzavíráním + přechodka na provedení VK, </t>
  </si>
  <si>
    <t>DN15</t>
  </si>
  <si>
    <t xml:space="preserve">Termostatický ventil radiátorový např.Standard, Heimeier (přímý, rohový) + regul.šroubení radiátorové (přímé, rohové), povrchová úprava poniklovaná alt.jednobodová připojovací armatura pro žebříková tělesa se středovým připojením vč.příslušenství </t>
  </si>
  <si>
    <t>Radiátorová termostatická hlavice nastavení (cca 6(8) - 28°C) s úpravou pro veřejné prostory - typ dle výběru investora - vyvzorkování</t>
  </si>
  <si>
    <t>Ruční hlavice</t>
  </si>
  <si>
    <t>Připojení těles na otopnou soustavu (šroubení, kroužky,…)</t>
  </si>
  <si>
    <t>Ostatní</t>
  </si>
  <si>
    <t xml:space="preserve">Montáž těles </t>
  </si>
  <si>
    <t>Sejmutí a opětovné nandání těles po omítkách</t>
  </si>
  <si>
    <t>Drobný montážní materiál - tělesova - cca 55 kg</t>
  </si>
  <si>
    <t>Zaregul.těles,výpoč.nastavení hydrauliky-provede mont.organizace</t>
  </si>
  <si>
    <t>2. Potrubní rozvody a izolace</t>
  </si>
  <si>
    <t xml:space="preserve">Potrubí pro ÚT měděné kvalitní např.SUPERSAN vč.přirážky na tvarovky a připojení otopných ploch </t>
  </si>
  <si>
    <t>Cu do dim.18</t>
  </si>
  <si>
    <t>Cu do dim.28</t>
  </si>
  <si>
    <t>Cu do dim.42</t>
  </si>
  <si>
    <t>Potrubní rozvod pro vytápění do 95°C ze síťovaného polyethylenu s kyslík.bariérou pro ústřední vytápění např.PEX, Revel či vícevrstvé potrubí AL-PEX vč.přirážky na tvarovky a přípojky</t>
  </si>
  <si>
    <t>Potrubí PEX/AL-PEX do P20</t>
  </si>
  <si>
    <t>Potrubí PEX/AL-PEX do P32</t>
  </si>
  <si>
    <t>Potrubí PEX/AL-PEX do P50</t>
  </si>
  <si>
    <t>Drobný materiál - PEX</t>
  </si>
  <si>
    <t>Potrubí pro ÚT ocelové bezešvé dle ČSN 425710 vč.přirážky na tvarovky a dvojitý ochranný nátěr</t>
  </si>
  <si>
    <t xml:space="preserve">do DN50 </t>
  </si>
  <si>
    <t>Tepelná izolace návleková potrubí alfa ekv. 0.035 - 0.04 W/m2K, včetně přirážky na prořez, nad tl.20mm s AL folií - NOVÉ</t>
  </si>
  <si>
    <t>Cu do 18/tl.do 13mm</t>
  </si>
  <si>
    <t>Cu do 28/tl.do 20mm</t>
  </si>
  <si>
    <t>Cu do 42/tl.do 40mm</t>
  </si>
  <si>
    <t xml:space="preserve">PEX / AL-PEX do d20/do tl.13mm </t>
  </si>
  <si>
    <t xml:space="preserve">PEX / AL-PEX do d32/do tl.20mm </t>
  </si>
  <si>
    <t xml:space="preserve">PEX / AL-PEX do 50/do tl.40mm </t>
  </si>
  <si>
    <t>FE do 50/ do tl.40mm</t>
  </si>
  <si>
    <t xml:space="preserve">plošná izolace z miner.vaty do tl.40mm s AL folií </t>
  </si>
  <si>
    <t xml:space="preserve">Potrubí pro úpravu rozvodů ÚT - ocelové potrubí s dvojitým nátěrem vč.přirážky na tvarovky, napojení na stávaj.rozvody a připojení otopných ploch </t>
  </si>
  <si>
    <t>do DN 50</t>
  </si>
  <si>
    <t>Montáž potrubí a izolací</t>
  </si>
  <si>
    <t>Vyhřívání potrubí ÚT elektr.odpor.drátem s teplot.čidlem - odhad délky</t>
  </si>
  <si>
    <t>Drobný montážní materiál (uchyty konzolky, objimky..) - potrubní rozvody - cca 100 kg</t>
  </si>
  <si>
    <t>Ostatní položky - rozvody</t>
  </si>
  <si>
    <t>3. Napojení na soustavu, technická místnost, armatury systému</t>
  </si>
  <si>
    <t>KOM</t>
  </si>
  <si>
    <t>Komín třísložkový prefabrikovaný nerez/min.vata/nerez do DN400 pro plynná paliva s mokrým provozem včetně přirážky na koncovku a tvarovky</t>
  </si>
  <si>
    <t>stavební přípomoce pro úpravy komínového vedení</t>
  </si>
  <si>
    <t>Napojení komína na stávající spalinovou cestu</t>
  </si>
  <si>
    <t>oplechování a úpravy prostupu střechou</t>
  </si>
  <si>
    <t>PM</t>
  </si>
  <si>
    <t>Napojení na stávající rozvod ÚT - armatury do DN65 + úprava stávajícího přípojení rozdělovače, sběrače</t>
  </si>
  <si>
    <t>R,S</t>
  </si>
  <si>
    <t>Rozdělovač, sběrače trubkový modul do vel.80, l = do 750 mm, 3 * hrdlo do DN50, návarek pro teploměr, manometr, vypouštění, tepel.izolace, konzolky, povrch.úprava  (nátěr,….), vč.VK15, Manometru a Teploměru</t>
  </si>
  <si>
    <t>MaR</t>
  </si>
  <si>
    <t>Úprava stávajícího regulátoru - směšované okruhy ekvitermně - 2*radiátorový a nesměšovaný - 1*vzduchotechnický, úprava ovládacího panelu, 2*vnitřní ovlád.přístroj, venkov.čidla, nová skříňka regulátoru, příložná čidla teploty, čidla do jímky, sada připoj.svorek pro regulátor, ploché kabely pro ovládací panel, úprava regulace dodávky tepla z primárního okruhu, prokabelování nových komponent - subdodávka dodavatele stávajícího MaR</t>
  </si>
  <si>
    <t>OČ</t>
  </si>
  <si>
    <t xml:space="preserve">Oběhová čerpadla např.Alpha +2, Magna s elektronickou regulací tlaku včetně modulu </t>
  </si>
  <si>
    <t>OČ1</t>
  </si>
  <si>
    <t xml:space="preserve">Oběhové čerpadlo elektronické + modul - M = do 2750 kg/h, dopr.výška H = do 5.0 m, včetně příslušenství </t>
  </si>
  <si>
    <t>OČ2</t>
  </si>
  <si>
    <t xml:space="preserve">Oběhové čerpadlo elektronické + modul - M = do 750 kg/h, dopr.výška H = do 3.0 m, včetně příslušenství </t>
  </si>
  <si>
    <t xml:space="preserve">MIX + SVP </t>
  </si>
  <si>
    <t>Trojcestný směšovací ventil závitový nebo přírubový   + servopohon ventilu - napojení na MaR</t>
  </si>
  <si>
    <t>MIX1+P</t>
  </si>
  <si>
    <t>Trojcestný směšovací ventil závitový DN do 32, kvs= do 16</t>
  </si>
  <si>
    <t>Servopohon směšovacího ventilu - plynulý</t>
  </si>
  <si>
    <t>PT</t>
  </si>
  <si>
    <t>Prostorový termostat programovatelný týdenní s displayem - typ dle dodavatele regulace</t>
  </si>
  <si>
    <t>I</t>
  </si>
  <si>
    <t xml:space="preserve">Dávkování inhibitoru koroze </t>
  </si>
  <si>
    <t>KK</t>
  </si>
  <si>
    <t>Kulový kohout povrchově upravený</t>
  </si>
  <si>
    <t>do DN50</t>
  </si>
  <si>
    <t>do DN32</t>
  </si>
  <si>
    <t>do DN20</t>
  </si>
  <si>
    <t>F</t>
  </si>
  <si>
    <t xml:space="preserve">Filtr se sítkem z Niro oceli závitový </t>
  </si>
  <si>
    <t>ZK - zpětná klapka závitová</t>
  </si>
  <si>
    <t>RV</t>
  </si>
  <si>
    <t>RV - Regulační ventil s měřením a uzavíráním např.TA-STAD vč.příslušenství</t>
  </si>
  <si>
    <t>VK</t>
  </si>
  <si>
    <t>Vypouštěcí kohout povrchově upravený</t>
  </si>
  <si>
    <t>tělesový</t>
  </si>
  <si>
    <t>OV</t>
  </si>
  <si>
    <t>Odvzdušňovací ventil automatický např.Flexvent nebo ruční</t>
  </si>
  <si>
    <t>DN 10</t>
  </si>
  <si>
    <t>OV+ON</t>
  </si>
  <si>
    <t>Odvzdušňovací ventil + odvzdušňovací nádobka</t>
  </si>
  <si>
    <t>ON10+ON50</t>
  </si>
  <si>
    <t>T</t>
  </si>
  <si>
    <t>T - teploměr 0 - 120°C</t>
  </si>
  <si>
    <t>M</t>
  </si>
  <si>
    <t>P - Tlakoměr 0 - 600kPa</t>
  </si>
  <si>
    <t>Další armatury - dle aktuální trasy</t>
  </si>
  <si>
    <t>O</t>
  </si>
  <si>
    <t>Tepelná izolace plošná  - min.vata tl. do 40mm</t>
  </si>
  <si>
    <t>ostatní komponenty rozvodu</t>
  </si>
  <si>
    <t>kontrola stavu ponechávaných komponent</t>
  </si>
  <si>
    <t>propláchnutí soustavy, napuštění</t>
  </si>
  <si>
    <t>Montáž armatur, úprav technologie zdroje, vybavení okruhu a regulace, montáž nové části komína</t>
  </si>
  <si>
    <t>Drobný montážní materiál - armatury, zařízení  - cca 100 kg</t>
  </si>
  <si>
    <t>Tlakové, topné zkoušky dle ČSN, chemikálie, dopouštění systému</t>
  </si>
  <si>
    <t>Zaregulování a oživení systému topení a MaR</t>
  </si>
  <si>
    <t>Propojení systémů ÚT a MaR kabeláží</t>
  </si>
  <si>
    <t>Zprovoznění systému a regulace</t>
  </si>
  <si>
    <t>Vypracování realizační a montážní dokumentace profese ÚT</t>
  </si>
  <si>
    <t>Vypracování montážní a projektové dokumentace profese MaR</t>
  </si>
  <si>
    <t>Vypracování dokumentace skutečného provedení profese ÚT a MaR</t>
  </si>
  <si>
    <t>Dokumenty a měření ke kolaudaci</t>
  </si>
  <si>
    <t>Drobný materiál ostatní (štítky, cedule,…… - cca16ks), nátěry potrubí finální</t>
  </si>
  <si>
    <t>Ostatní položky - záruky</t>
  </si>
  <si>
    <t>Přesun hmot</t>
  </si>
  <si>
    <t>ostatní položky neuvedené-zakryté konstrukce</t>
  </si>
  <si>
    <t>CELKEM ÚT Kč (bez DPH)</t>
  </si>
  <si>
    <t>DPH (Kč)</t>
  </si>
  <si>
    <t>CELKEM ÚT Kč (vč.DPH)</t>
  </si>
  <si>
    <t>Pořad.</t>
  </si>
  <si>
    <t>Položka</t>
  </si>
  <si>
    <t>Zkrácený popis</t>
  </si>
  <si>
    <t>Měr.</t>
  </si>
  <si>
    <t>Množ.</t>
  </si>
  <si>
    <t>Jednotk.</t>
  </si>
  <si>
    <t>Cena</t>
  </si>
  <si>
    <t>Hmotn.</t>
  </si>
  <si>
    <t>číslo</t>
  </si>
  <si>
    <t>jedn.</t>
  </si>
  <si>
    <t>cena</t>
  </si>
  <si>
    <t>jednotk.</t>
  </si>
  <si>
    <t>Základní škola Milín - Stavební úpravy</t>
  </si>
  <si>
    <t>1až 3</t>
  </si>
  <si>
    <t>Vestavba podkroví, stavební úpravy, skleník</t>
  </si>
  <si>
    <t xml:space="preserve">k.ú. Milín, parc.č.235/1, 235/2, 235/4, 235/5, okr. Příbram </t>
  </si>
  <si>
    <t>SO-01: ŠKOLA</t>
  </si>
  <si>
    <t>PLYNOVOD</t>
  </si>
  <si>
    <t>Plynovod</t>
  </si>
  <si>
    <t>723 19 0919</t>
  </si>
  <si>
    <t>Napojení na stávající potrubí</t>
  </si>
  <si>
    <t>723 11 1202</t>
  </si>
  <si>
    <t xml:space="preserve">Potrubí ocelové 1/2" </t>
  </si>
  <si>
    <t>723 11 1203</t>
  </si>
  <si>
    <t>Dtto,                  1"</t>
  </si>
  <si>
    <t>723 11 1204</t>
  </si>
  <si>
    <t xml:space="preserve">Dtto,                  5/4" </t>
  </si>
  <si>
    <t>723 15 0368</t>
  </si>
  <si>
    <t>Chráničky</t>
  </si>
  <si>
    <t>723 33 1911</t>
  </si>
  <si>
    <t>Doplňkové konstr. - konzole, držáky, objímky</t>
  </si>
  <si>
    <t>723 19 0202</t>
  </si>
  <si>
    <t>Přípojky k zařízení</t>
  </si>
  <si>
    <t>723 16 0204</t>
  </si>
  <si>
    <t>Přípojky k plynoměru 1"</t>
  </si>
  <si>
    <t>723 23 4312</t>
  </si>
  <si>
    <t>Regulátor 10 m3/hod.</t>
  </si>
  <si>
    <t>723 19 0251</t>
  </si>
  <si>
    <t>Vyvedení výpustek</t>
  </si>
  <si>
    <t>723 23 0154</t>
  </si>
  <si>
    <t xml:space="preserve">Připojovací hadice 1/2" </t>
  </si>
  <si>
    <t>723 23 1162</t>
  </si>
  <si>
    <t>Kulové kohouty 1/2"</t>
  </si>
  <si>
    <t>723 23 1164</t>
  </si>
  <si>
    <t>Dtto,                   1"</t>
  </si>
  <si>
    <t>723 23 1165</t>
  </si>
  <si>
    <t>Dtto,                   5/4"</t>
  </si>
  <si>
    <t>723 29 0226</t>
  </si>
  <si>
    <t>Tlakové zkoušky</t>
  </si>
  <si>
    <t>727 11 1502</t>
  </si>
  <si>
    <t>Požární manžeta</t>
  </si>
  <si>
    <t>723 19 0907</t>
  </si>
  <si>
    <t>Vypouštění stáv. plynovodu</t>
  </si>
  <si>
    <t>723 23 3153</t>
  </si>
  <si>
    <t>Laboratorní kahan</t>
  </si>
  <si>
    <t>Napouštění plynovodu</t>
  </si>
  <si>
    <t>Revize a zpráva</t>
  </si>
  <si>
    <t>Lešení</t>
  </si>
  <si>
    <t xml:space="preserve">Přípravné a pomocné práce, </t>
  </si>
  <si>
    <t xml:space="preserve">  koordinace výstavby</t>
  </si>
  <si>
    <t>hod.</t>
  </si>
  <si>
    <t>998 72 3103</t>
  </si>
  <si>
    <t>Součástí dodávky je veškerá doprava a veškeré další dodávky a práce</t>
  </si>
  <si>
    <t>zde neuvedené nutné pro komplexní dodávku díla včetně uvedení do</t>
  </si>
  <si>
    <t>provozu, zaškolení obsluhy, zpracování atestů a manuálů, náklady na</t>
  </si>
  <si>
    <t>zkušební provoz, dokumentace skutečného provedení a příslušná</t>
  </si>
  <si>
    <t xml:space="preserve">měření nutná k provozu a kolaudaci. </t>
  </si>
  <si>
    <t xml:space="preserve">  </t>
  </si>
  <si>
    <t>1až 5</t>
  </si>
  <si>
    <t>ZDRAVOTNÍ  INSTALACE:</t>
  </si>
  <si>
    <t>Kanalizace</t>
  </si>
  <si>
    <t>Vodovod</t>
  </si>
  <si>
    <t>Zařizovací předměty</t>
  </si>
  <si>
    <t>721 14 0802</t>
  </si>
  <si>
    <t>Demontáž potrubí</t>
  </si>
  <si>
    <t>721 17 4041</t>
  </si>
  <si>
    <t>Potrubí PVC  HT 32</t>
  </si>
  <si>
    <t>721 17 4042</t>
  </si>
  <si>
    <t>Dtto,              HT 40</t>
  </si>
  <si>
    <t>721 17 4043</t>
  </si>
  <si>
    <t>Dtto,              HT 50</t>
  </si>
  <si>
    <t>Dtto,              HT 70</t>
  </si>
  <si>
    <t>721 17 4025</t>
  </si>
  <si>
    <t>Dtto,              HT 100</t>
  </si>
  <si>
    <t>721 17 5122</t>
  </si>
  <si>
    <t>Potrubí PP (tiché)  DN 100</t>
  </si>
  <si>
    <t>721 10 0902</t>
  </si>
  <si>
    <t>Přetěsnění hrdla</t>
  </si>
  <si>
    <t>721 10 0911</t>
  </si>
  <si>
    <t>Zazátkování hrdla</t>
  </si>
  <si>
    <t>721 14 0905</t>
  </si>
  <si>
    <t>Vsazení odbočky</t>
  </si>
  <si>
    <t>721 14 0915</t>
  </si>
  <si>
    <t>Propojení potrubí</t>
  </si>
  <si>
    <t>721 30 0922</t>
  </si>
  <si>
    <t>Pročištění potrubí</t>
  </si>
  <si>
    <t>721 19 4109</t>
  </si>
  <si>
    <t>721 22 6511</t>
  </si>
  <si>
    <t>Zápachové uzávěrky</t>
  </si>
  <si>
    <t>721 27 3151</t>
  </si>
  <si>
    <t xml:space="preserve">Ventilační hlavice </t>
  </si>
  <si>
    <t>721 29 0112</t>
  </si>
  <si>
    <t>Zkouška těsnosti</t>
  </si>
  <si>
    <t>998 72 1204</t>
  </si>
  <si>
    <t>Přípravné a pomocné práce</t>
  </si>
  <si>
    <t>722 13 0802</t>
  </si>
  <si>
    <t>722 22 0862</t>
  </si>
  <si>
    <t>Dtto,          armatur</t>
  </si>
  <si>
    <t>722 13 0233</t>
  </si>
  <si>
    <t>Potrubí ocel. pozinkované 1"</t>
  </si>
  <si>
    <t>722 13 0234</t>
  </si>
  <si>
    <t>Dtto,                                 5/4"</t>
  </si>
  <si>
    <t>722 17 4022</t>
  </si>
  <si>
    <t xml:space="preserve">Potrubí  PPR  ø 20 </t>
  </si>
  <si>
    <t>722 17 4023</t>
  </si>
  <si>
    <t xml:space="preserve">Dtto,               ø 25 </t>
  </si>
  <si>
    <t>722 17 4024</t>
  </si>
  <si>
    <t xml:space="preserve">Dtto,               ø 32 </t>
  </si>
  <si>
    <t>722 17 4025</t>
  </si>
  <si>
    <t xml:space="preserve">Dtto,               ø 40 </t>
  </si>
  <si>
    <t>722 18 1232</t>
  </si>
  <si>
    <t>Izolace potrubí tl. 15 mm</t>
  </si>
  <si>
    <t>722 19 0401</t>
  </si>
  <si>
    <t>722 22 0111</t>
  </si>
  <si>
    <t>Nástěnky</t>
  </si>
  <si>
    <t>722 21 2440</t>
  </si>
  <si>
    <t>Orientační štítky</t>
  </si>
  <si>
    <t>722 22 1134</t>
  </si>
  <si>
    <t>Výtokové ventily 1/2"</t>
  </si>
  <si>
    <t>722 22 4115</t>
  </si>
  <si>
    <t xml:space="preserve">Kohouty vypouštěcí </t>
  </si>
  <si>
    <t>722 13 1918</t>
  </si>
  <si>
    <t>Vsazení odbočky do potrubí</t>
  </si>
  <si>
    <t>722 13 1938</t>
  </si>
  <si>
    <t>722 23 2044</t>
  </si>
  <si>
    <t>Kulové kohouty 3/4"</t>
  </si>
  <si>
    <t>722 23 2045</t>
  </si>
  <si>
    <t>722 23 2046</t>
  </si>
  <si>
    <t>Dtto,                 5/4"</t>
  </si>
  <si>
    <t>722 25 0133</t>
  </si>
  <si>
    <t>Hydranty s tvarově stálou hadicí D 25-30</t>
  </si>
  <si>
    <t>722 29 0226</t>
  </si>
  <si>
    <t>722 29 0234</t>
  </si>
  <si>
    <t>Proplach a dezinfekce</t>
  </si>
  <si>
    <t>722 19 0901</t>
  </si>
  <si>
    <t>Otevření nebo uzavření potrubí</t>
  </si>
  <si>
    <t>998 72 2204</t>
  </si>
  <si>
    <t>726 11 1041</t>
  </si>
  <si>
    <t>Předstěnové systémy pro WC</t>
  </si>
  <si>
    <t>725 11 2021</t>
  </si>
  <si>
    <t>Klozety závěsné</t>
  </si>
  <si>
    <t>725 12 1021</t>
  </si>
  <si>
    <t>Pisoár s automat. splachováním</t>
  </si>
  <si>
    <t>725 21 1642</t>
  </si>
  <si>
    <t>Umyvadla</t>
  </si>
  <si>
    <t>725 33 1111</t>
  </si>
  <si>
    <t>Výlevky</t>
  </si>
  <si>
    <t>725 31 9112</t>
  </si>
  <si>
    <t>Montáž dřezů v sestavách</t>
  </si>
  <si>
    <t>725 82 2612</t>
  </si>
  <si>
    <t>Baterie umyvadlové</t>
  </si>
  <si>
    <t>725 83 1315</t>
  </si>
  <si>
    <t>Baterie dřezové</t>
  </si>
  <si>
    <t>Baterie výlevky</t>
  </si>
  <si>
    <t>998 72 5202</t>
  </si>
  <si>
    <t>ZÁKLADNÍ ŠKOLA MILÍN - STAVEBNÍ ÚPRAVY</t>
  </si>
  <si>
    <t>Odborné učebny, bezbarierovost stavby</t>
  </si>
  <si>
    <t>SO - 01 :  ŠKOLA</t>
  </si>
  <si>
    <t>elektročást</t>
  </si>
  <si>
    <t>Rekapitulace ceny</t>
  </si>
  <si>
    <t>p.č.</t>
  </si>
  <si>
    <t>základ</t>
  </si>
  <si>
    <t>cena /Kč/</t>
  </si>
  <si>
    <t>dodávky zařízení</t>
  </si>
  <si>
    <t>doprava dodávek</t>
  </si>
  <si>
    <t>přesun dodávek</t>
  </si>
  <si>
    <t>materiál elektromontážní</t>
  </si>
  <si>
    <t>prořez</t>
  </si>
  <si>
    <t>materiál podružný</t>
  </si>
  <si>
    <t>elektromontáže</t>
  </si>
  <si>
    <t>PPV pro elektromontáže, přidřuž.výkony, zrdnic.výpomoci,...</t>
  </si>
  <si>
    <t>dodávky celkem</t>
  </si>
  <si>
    <t>materiál+výkony celkem</t>
  </si>
  <si>
    <t>ostatní náklady</t>
  </si>
  <si>
    <t>kompletační činnost</t>
  </si>
  <si>
    <t>revize</t>
  </si>
  <si>
    <t xml:space="preserve">projekty - prováděcí, výrobní, skut.provedení </t>
  </si>
  <si>
    <t>cena bez DPH</t>
  </si>
  <si>
    <t>DPH základní sazba</t>
  </si>
  <si>
    <t>CENA vč.DPH (Kč)</t>
  </si>
  <si>
    <t>Soupis položek</t>
  </si>
  <si>
    <t>č.položky</t>
  </si>
  <si>
    <t>popis položky</t>
  </si>
  <si>
    <t>mj.</t>
  </si>
  <si>
    <t xml:space="preserve">cena/mj.     </t>
  </si>
  <si>
    <t>cena celkem</t>
  </si>
  <si>
    <t>Dodávky zařízení</t>
  </si>
  <si>
    <t>rozv.RH,úprava,nový vývodový deon 80A/3f</t>
  </si>
  <si>
    <t>rozv.R-4NP1 EI15DP1 vč.náplně</t>
  </si>
  <si>
    <t>rozv.R-4NP2 EI15DP1 vč,náplně</t>
  </si>
  <si>
    <t>rozv.R-UPS vč.náplně</t>
  </si>
  <si>
    <t>rozv.R-5NP vč.náplně</t>
  </si>
  <si>
    <t>dodávka DCF hodiny pr.cca 40cm</t>
  </si>
  <si>
    <t>dodávka+mont.rozvod školní zvonky rozšíření o 4ks</t>
  </si>
  <si>
    <t>RACK, 5x patch panel,propojení,měření</t>
  </si>
  <si>
    <t>propoj.telef.linky k RACKU vč.mat.z přízemí</t>
  </si>
  <si>
    <t>UPS,15kVA/12kW/1h./Pyramid DSP-33015,on-line-např.ELFIS</t>
  </si>
  <si>
    <t>dodávka+mont.rozvod školní rozhlas 10x reproduktor</t>
  </si>
  <si>
    <t>součet</t>
  </si>
  <si>
    <t>Materiál elektromontážní</t>
  </si>
  <si>
    <t>tyč zemnící ZT 1,5/FeZn pr.28/1500</t>
  </si>
  <si>
    <t>vedení FeZn pr.8mm(0,40kg/m)</t>
  </si>
  <si>
    <t>svorka odbočná+spojov SR3a FeZn pásek/drát/2šrouby</t>
  </si>
  <si>
    <t>podpěra PV11/FeZn pr.8-10/ tašková krytina</t>
  </si>
  <si>
    <t>podpěra PV32/FeZn pr.8-10/ na ocelovou konstrukci</t>
  </si>
  <si>
    <t>podpěra PV31/FeZn pr.6-12/ světlík</t>
  </si>
  <si>
    <t>podpěra PV1h/FeZn pr.8-10 do zdiva/hmoždinka</t>
  </si>
  <si>
    <t>svorka SU univerzální(SS,SK,SP) /FeZn pr.8-10</t>
  </si>
  <si>
    <t>svorka připojovací/PV/Rd8-10 Al na ocel do5mm 1264</t>
  </si>
  <si>
    <t>svorka SOa/FeZn pr.8-10/velká na okapní žlab</t>
  </si>
  <si>
    <t>vodič CYA 6  /H07V-K/</t>
  </si>
  <si>
    <t>vodič CYA 16  /H07V-K/</t>
  </si>
  <si>
    <t>kouř.čidlo na bater.</t>
  </si>
  <si>
    <t>kabel CYKY 3x1,5</t>
  </si>
  <si>
    <t>kabel CYKY 5x1,5</t>
  </si>
  <si>
    <t>kabel CYKY 3x2,5</t>
  </si>
  <si>
    <t>kabel CYKY 5x2,5</t>
  </si>
  <si>
    <t>kabel CYKY 5x4</t>
  </si>
  <si>
    <t>kabel 1kV CYKY 4x35</t>
  </si>
  <si>
    <t>šňůra CGSG 5x4</t>
  </si>
  <si>
    <t>kabel 1kV PRAFlaDur PH120-R 5x4</t>
  </si>
  <si>
    <t>kabel 1kV PRAFlaDur PH120-R 3x2,5</t>
  </si>
  <si>
    <t>kabel 1kV PRAFlaDur PH120-R 3x1,5</t>
  </si>
  <si>
    <t>kabel UTP cat6 PVC 2x4P</t>
  </si>
  <si>
    <t>svítidlo LED např.BRSB KO375V2 28W/2230lm</t>
  </si>
  <si>
    <t>svítidlo LED např.BRSB KO480V3 37W/3299lm</t>
  </si>
  <si>
    <t>svítidlo LED např.AREL 3000RM2KV 27W/3002lm</t>
  </si>
  <si>
    <t>svítidlo LED např.AREL 3000RM2KVM4 27W/2684lm</t>
  </si>
  <si>
    <t>svítidlo LED např.AREL 4000 AS 36W/3634lm</t>
  </si>
  <si>
    <t>svítidlo LED např.AREL 4000 RM2KVM4/DI 57W/5200lm</t>
  </si>
  <si>
    <t>svítidlo LED např.BRSB KO375 28W Dali 0-10V</t>
  </si>
  <si>
    <t>SESTAVA  spínač 1pól Time 10A/250Vstř řaz.1</t>
  </si>
  <si>
    <t>spínač/strojek 10A/250Vstř 3558-A01340 řaz. 1,1So</t>
  </si>
  <si>
    <t>kryt spínače 1-duchý 3558E-A00651 pro ř.1,6,7,1/0</t>
  </si>
  <si>
    <t>rámeček pro 1 přístroj Time 3901F-A00110</t>
  </si>
  <si>
    <t>SESTAVA  přepín sériový Time 10A/250Vstř řaz.5</t>
  </si>
  <si>
    <t>přepínač/strojek 10A/250Vstř 3558-A05340 řazení 5</t>
  </si>
  <si>
    <t>kryt spín dělený 3558E-A00652 pro ř.5,6+6,1/0+1/0</t>
  </si>
  <si>
    <t>SESTAVA  přepín střídavý Time 10A/250Vstř ř.6</t>
  </si>
  <si>
    <t>přepínač/strojek 10A/250Vstř 3558-A06340 řaz.6,6So</t>
  </si>
  <si>
    <t>SESTAVA  zásuvka 16A/250Vstř Time chráněná bezŠr</t>
  </si>
  <si>
    <t>strojek zásuv 16A/250Vstř 5599E-A02357 chrán bezŠr</t>
  </si>
  <si>
    <t>SESTAVA  zásuvka 16A/250Vstř Time bezŠr clonky</t>
  </si>
  <si>
    <t>strojek zásuv 16A/250Vstř 5519E-A02357 bezŠr clonk</t>
  </si>
  <si>
    <t>krabice přístrojová KP67/2</t>
  </si>
  <si>
    <t>SESTAVA  zásuvka komunikační Time 2xRJ45-8</t>
  </si>
  <si>
    <t>zásuvka komunik ModularJack RJ45-8Cat.6</t>
  </si>
  <si>
    <t>nosná maska pro 2xZásuvka ModularJack</t>
  </si>
  <si>
    <t>kryt zásuvky komunikační 5014E-A00100</t>
  </si>
  <si>
    <t>krabice univerz/rozvodka KU68-1903 vč.KO68 +S66</t>
  </si>
  <si>
    <t>krabice univerzální/přístrojová KU68-1901</t>
  </si>
  <si>
    <t>krabicová rozvodka KR97/5 vč.KO97V +SP96</t>
  </si>
  <si>
    <t>krabice odbočná KO100 vč.KO100V</t>
  </si>
  <si>
    <t>skříň rozvodná KT250/255x205x68</t>
  </si>
  <si>
    <t>krabice D9020/CR IP54 88x88x53mm 4xESt13,5 prázdná</t>
  </si>
  <si>
    <t>krabice K9060/CR IP54 139x119x70mm 3xESt21 prázdná</t>
  </si>
  <si>
    <t>trubka PVC tuhá nízké namáhání 1520 KA</t>
  </si>
  <si>
    <t>trubka PVC tuhá nízké namáhání 1532 KA</t>
  </si>
  <si>
    <t>kabelový rošt drátový 100/50mm FeZn vč.podpěr</t>
  </si>
  <si>
    <t>bezpečnostní tabulka plast</t>
  </si>
  <si>
    <t>trubka ohebná PVC superflex 1220</t>
  </si>
  <si>
    <t>trubka ohebná PVC superflex 1232</t>
  </si>
  <si>
    <t>trubka ohebná PVC superflex 1250</t>
  </si>
  <si>
    <t>svítidlo nouzové LED 4W</t>
  </si>
  <si>
    <t>čidlo CO</t>
  </si>
  <si>
    <t>SESTAVA  stmívač 0-10V DALI Time</t>
  </si>
  <si>
    <t>strojek stmívač Dali</t>
  </si>
  <si>
    <t>kryt ovladače</t>
  </si>
  <si>
    <t>2-zásuvka 16A/250Vstř Time 5513F-C02357 bezŠr</t>
  </si>
  <si>
    <t>SESTAVA  ovladač zapín Time 10A/250Vstř řaz.1/0</t>
  </si>
  <si>
    <t>ovladač/strojek 10A/250Vstř 3558-A91342 ř.1/0,S,So</t>
  </si>
  <si>
    <t>jímací tyč hladká JR1,5 AlMgSi pr.19/1500mm</t>
  </si>
  <si>
    <t>ochranná stříška jímače OSH FeZn horní</t>
  </si>
  <si>
    <t>ochranná stříška jímače OSD FeZn dolní</t>
  </si>
  <si>
    <t>svorka k jímači/zkuš SJ1/SZ 16/8mm 2šrou Al 221330</t>
  </si>
  <si>
    <t>Žlab MERKUR  50/50 GZ  vč.podpěr</t>
  </si>
  <si>
    <t>svorka zemnící Bernard/ZSA16</t>
  </si>
  <si>
    <t>pásek Cu ke svorce Bernard</t>
  </si>
  <si>
    <t>trubka ohebná PVC superflex 1216E</t>
  </si>
  <si>
    <t>kabel JYTY 3x1</t>
  </si>
  <si>
    <t>kabel JYTY 4x1</t>
  </si>
  <si>
    <t>kabel SYKFY 3x2x0,5</t>
  </si>
  <si>
    <t>rámeček pro 5 přístr Time 3901F-A00150 vodorovný</t>
  </si>
  <si>
    <t>rámeček pro 3 přístr Time 3901F-A00130 vodorovný</t>
  </si>
  <si>
    <t>rámeček pro 4 přístr Time 3901F-A00140 vodorovný</t>
  </si>
  <si>
    <t>kabel CYKY 5x6</t>
  </si>
  <si>
    <t>vodič CY 4  /H07V-U/</t>
  </si>
  <si>
    <t>kabel CYKY 2x1,5</t>
  </si>
  <si>
    <t>tyčový zemnič 2m vč.připojení</t>
  </si>
  <si>
    <t>svod vč.podpěr drát do pr.10mm</t>
  </si>
  <si>
    <t>svorka hromosvodová do 2 šroubů</t>
  </si>
  <si>
    <t>svorka hromosvodová do 4 šroubů</t>
  </si>
  <si>
    <t>vodič Cu(-CY,CYA) pevně uložený do 1x35</t>
  </si>
  <si>
    <t>rozv. osazení</t>
  </si>
  <si>
    <t>kouř.čidlo</t>
  </si>
  <si>
    <t>propoj.ant.rozvodu k RACKU vč.mat.</t>
  </si>
  <si>
    <t>propoj.telef.linky k RACKU vč.mat.</t>
  </si>
  <si>
    <t>kabel Cu(-CYKY) pod omítkou do 2x4/3x2,5/5x1,5</t>
  </si>
  <si>
    <t>kabel Cu(-CYKY) pod omítkou do 5x6</t>
  </si>
  <si>
    <t>kabel Cu(-1kV CYKY)pevně uložený do 3x70/4x50/5x35</t>
  </si>
  <si>
    <t>šňůra střední pevně uložená do 2x10/4x6/5x4/16x1</t>
  </si>
  <si>
    <t>kabel(-1kV CHKE)pevně do 3x16/4x10/7x6/12x1,5/19x1</t>
  </si>
  <si>
    <t>kabel(-1kV CHKE) pevně uložený do 2x4/3x2,5/4x1,5</t>
  </si>
  <si>
    <t>kabel pevně uložený jednotková hmotnost do 0,4kg</t>
  </si>
  <si>
    <t>svítidlo zářivkové bytové stropní/2 zdroje</t>
  </si>
  <si>
    <t>spínač zapuštěný vč.zapojení 1pólový/řazení 1</t>
  </si>
  <si>
    <t>přepínač zapuštěný vč.zapojení sériový/řazení 5-5A</t>
  </si>
  <si>
    <t>přepínač zapuštěný vč.zapojení střídavý/řazení 6</t>
  </si>
  <si>
    <t>zásuvka domovní zapuštěná vč.zapojení průběžně</t>
  </si>
  <si>
    <t>zásuvka domovní zapuštěná vč.zapojení</t>
  </si>
  <si>
    <t>ukončení v rozvaděči vč.zapojení vodiče do 2,5mm2</t>
  </si>
  <si>
    <t>ukončení v rozvaděči vč.zapojení vodiče do 6mm2</t>
  </si>
  <si>
    <t>ukončení v rozvaděči vč.zapojení vodiče do 16mm2</t>
  </si>
  <si>
    <t>ukončení v rozvaděči vč.zapojení vodiče do 25mm2</t>
  </si>
  <si>
    <t>ukončení v rozvaděči vč.zapojení vodiče do 35mm2</t>
  </si>
  <si>
    <t>ukončení šňůry do 5x6</t>
  </si>
  <si>
    <t>ukončení kabelu v ucpávce do P21</t>
  </si>
  <si>
    <t>ukončení kabelu v ucpávce do P36</t>
  </si>
  <si>
    <t>krabice přístrojová bez zapojení</t>
  </si>
  <si>
    <t>zásuvka domovní sdělovací 2násobná vč.zapojení</t>
  </si>
  <si>
    <t>krabicová rozvodka vč.svorkovn.a zapojení(-KR68)</t>
  </si>
  <si>
    <t>krabicová rozvodka vč.svorkovn.a zapojení(-KR97)</t>
  </si>
  <si>
    <t>krabice odbočná bez svorkovnice a zapojení(-KO125)</t>
  </si>
  <si>
    <t>skříň rozvodná bez svorkovnice a zapojení(-KT250)</t>
  </si>
  <si>
    <t>krabice plast pro P rozvod bez zapojení 8110</t>
  </si>
  <si>
    <t>krabice plast pro P rozvod bez zapojení 8117</t>
  </si>
  <si>
    <t>trubka plast tuhá pevně uložená do průměru 25</t>
  </si>
  <si>
    <t>trubka plast tuhá pevně uložená do průměru 40</t>
  </si>
  <si>
    <t>kabelový rošt do š.40cm</t>
  </si>
  <si>
    <t>nosná konstrukce přístroje do 10kg vč.zhotovení</t>
  </si>
  <si>
    <t>bezpečnostní tabulka plastová</t>
  </si>
  <si>
    <t>trubka plast ohebná,pod omítkou,typ 2316/pr.16</t>
  </si>
  <si>
    <t>trubka plast ohebná,pod omítkou,typ 2329/pr.29</t>
  </si>
  <si>
    <t>trubka plast ohebná,pod omítkou,typ 2348/pr.48</t>
  </si>
  <si>
    <t>svítidlo zářivkové průmyslové stropní/2 zdroje</t>
  </si>
  <si>
    <t>čidlo</t>
  </si>
  <si>
    <t>zásuvka/přívodka průmyslová vč.zapojení 3P+N+Z/16A</t>
  </si>
  <si>
    <t>spínač zapuštěný vč.zapojení s plynulou regulací</t>
  </si>
  <si>
    <t>ovladač zapuštěný vč.zapojení tlačítkový/ř.1/0</t>
  </si>
  <si>
    <t>jímací tyč do 3m montáž na hřeben</t>
  </si>
  <si>
    <t>svorka na potrubí vč.pásku (Bernard)</t>
  </si>
  <si>
    <t>kabel NCEY/JYTY pevně uložený do 19x1</t>
  </si>
  <si>
    <t>kabel SYKY/SYKFY/JXFE/JXKE do 30x3x0,5 pevně ul.</t>
  </si>
  <si>
    <t>ukončení v rozvaděči vč.zapojení vodiče do 70mm2</t>
  </si>
  <si>
    <t>kabel(-CYKY) pevně uložený do 5x6/7x4/12x1,5</t>
  </si>
  <si>
    <t>kabel(-CYKY) pevně uložený do 3x6/4x4/7x2,5</t>
  </si>
  <si>
    <t>Ostatní náklady</t>
  </si>
  <si>
    <t>poplatek za recyklaci svítidla</t>
  </si>
  <si>
    <t>montážní plošina do 25m</t>
  </si>
  <si>
    <t>přesun montážní plošiny MP10</t>
  </si>
  <si>
    <t>km</t>
  </si>
  <si>
    <t xml:space="preserve">Pozn.: </t>
  </si>
  <si>
    <t>Pozn.: svítidla 5let záruka a životnost zdrojů po 50tis.hod 80%!!!</t>
  </si>
  <si>
    <t>Rozpočet odpovídá rozpracovanosti PD ve stupni DSP, pro provedení stavby se musí upřesnit !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</si>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</sst>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K_č_-;\-* #,##0.00\ _K_č_-;_-* &quot;-&quot;??\ _K_č_-;_-@_-"/>
    <numFmt numFmtId="164" formatCode="#,##0\ &quot;Kč&quot;"/>
    <numFmt numFmtId="165" formatCode="0.0"/>
    <numFmt numFmtId="166" formatCode="d/m/yyyy;@"/>
    <numFmt numFmtId="167" formatCode="#\ ###\ ##0;#\ ###\ ##0;"/>
    <numFmt numFmtId="168" formatCode="##\ ###\ ##0;##\ ###\ ##0;"/>
    <numFmt numFmtId="169" formatCode="000000000"/>
    <numFmt numFmtId="170" formatCode="0.00;0.00;"/>
  </numFmts>
  <fonts count="57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i/>
      <sz val="24"/>
      <name val="Arial CE"/>
      <family val="2"/>
      <charset val="238"/>
    </font>
    <font>
      <sz val="28"/>
      <name val="Arial CE"/>
      <charset val="238"/>
    </font>
    <font>
      <sz val="16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name val="Arial CE"/>
      <family val="2"/>
      <charset val="238"/>
    </font>
    <font>
      <b/>
      <sz val="12"/>
      <name val="Arial"/>
      <family val="2"/>
      <charset val="238"/>
    </font>
    <font>
      <b/>
      <sz val="11"/>
      <name val="Arial CE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b/>
      <u/>
      <sz val="12"/>
      <name val="Arial"/>
      <family val="2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i/>
      <sz val="10"/>
      <name val="Arial"/>
      <family val="2"/>
    </font>
    <font>
      <sz val="11"/>
      <name val="Arial"/>
      <family val="2"/>
      <charset val="238"/>
    </font>
    <font>
      <b/>
      <sz val="11"/>
      <name val="Arial"/>
      <family val="2"/>
    </font>
    <font>
      <b/>
      <sz val="11"/>
      <name val="Bangkok"/>
      <charset val="238"/>
    </font>
    <font>
      <b/>
      <sz val="12"/>
      <name val="Bangkok"/>
      <charset val="238"/>
    </font>
    <font>
      <b/>
      <u/>
      <sz val="14"/>
      <name val="Bangkok"/>
      <charset val="238"/>
    </font>
    <font>
      <b/>
      <u/>
      <sz val="12"/>
      <name val="Bangkok"/>
      <charset val="238"/>
    </font>
    <font>
      <b/>
      <sz val="14"/>
      <name val="Bangkok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sz val="11"/>
      <name val="Bangkok"/>
      <charset val="238"/>
    </font>
    <font>
      <b/>
      <u/>
      <sz val="14"/>
      <name val="Arial CE"/>
      <family val="2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1"/>
      <color theme="1"/>
      <name val="Times New Roman CE"/>
      <charset val="238"/>
    </font>
    <font>
      <b/>
      <sz val="16"/>
      <color theme="1"/>
      <name val="Times New Roman CE"/>
      <charset val="238"/>
    </font>
    <font>
      <b/>
      <sz val="12"/>
      <color theme="1"/>
      <name val="Times New Roman CE"/>
      <charset val="238"/>
    </font>
    <font>
      <b/>
      <sz val="11"/>
      <color theme="1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11" fillId="0" borderId="0"/>
    <xf numFmtId="0" fontId="2" fillId="0" borderId="0"/>
    <xf numFmtId="0" fontId="28" fillId="0" borderId="0"/>
    <xf numFmtId="43" fontId="27" fillId="0" borderId="0" applyFont="0" applyFill="0" applyBorder="0" applyAlignment="0" applyProtection="0"/>
    <xf numFmtId="0" fontId="1" fillId="0" borderId="0"/>
  </cellStyleXfs>
  <cellXfs count="504">
    <xf numFmtId="0" fontId="0" fillId="0" borderId="0" xfId="0"/>
    <xf numFmtId="0" fontId="3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3" fillId="0" borderId="22" xfId="0" applyFont="1" applyBorder="1" applyAlignment="1">
      <alignment horizontal="centerContinuous" vertical="center"/>
    </xf>
    <xf numFmtId="0" fontId="8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7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7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9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8" fillId="0" borderId="36" xfId="0" applyFont="1" applyFill="1" applyBorder="1"/>
    <xf numFmtId="0" fontId="8" fillId="0" borderId="37" xfId="0" applyFont="1" applyFill="1" applyBorder="1"/>
    <xf numFmtId="0" fontId="8" fillId="0" borderId="40" xfId="0" applyFont="1" applyFill="1" applyBorder="1"/>
    <xf numFmtId="164" fontId="8" fillId="0" borderId="37" xfId="0" applyNumberFormat="1" applyFont="1" applyFill="1" applyBorder="1"/>
    <xf numFmtId="0" fontId="8" fillId="0" borderId="41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44" xfId="1" applyFont="1" applyBorder="1"/>
    <xf numFmtId="0" fontId="11" fillId="0" borderId="44" xfId="1" applyBorder="1"/>
    <xf numFmtId="0" fontId="11" fillId="0" borderId="44" xfId="1" applyBorder="1" applyAlignment="1">
      <alignment horizontal="right"/>
    </xf>
    <xf numFmtId="0" fontId="11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5" fillId="0" borderId="48" xfId="1" applyFont="1" applyBorder="1"/>
    <xf numFmtId="0" fontId="11" fillId="0" borderId="48" xfId="1" applyBorder="1"/>
    <xf numFmtId="0" fontId="11" fillId="0" borderId="48" xfId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49" fontId="7" fillId="0" borderId="25" xfId="0" applyNumberFormat="1" applyFont="1" applyFill="1" applyBorder="1"/>
    <xf numFmtId="0" fontId="7" fillId="0" borderId="26" xfId="0" applyFont="1" applyFill="1" applyBorder="1"/>
    <xf numFmtId="0" fontId="7" fillId="0" borderId="27" xfId="0" applyFont="1" applyFill="1" applyBorder="1"/>
    <xf numFmtId="0" fontId="7" fillId="0" borderId="50" xfId="0" applyFont="1" applyFill="1" applyBorder="1"/>
    <xf numFmtId="0" fontId="7" fillId="0" borderId="51" xfId="0" applyFont="1" applyFill="1" applyBorder="1"/>
    <xf numFmtId="0" fontId="7" fillId="0" borderId="52" xfId="0" applyFont="1" applyFill="1" applyBorder="1"/>
    <xf numFmtId="0" fontId="12" fillId="0" borderId="0" xfId="0" applyFont="1" applyFill="1" applyBorder="1"/>
    <xf numFmtId="0" fontId="0" fillId="0" borderId="0" xfId="0" applyFill="1" applyBorder="1"/>
    <xf numFmtId="3" fontId="9" fillId="0" borderId="7" xfId="0" applyNumberFormat="1" applyFont="1" applyFill="1" applyBorder="1"/>
    <xf numFmtId="0" fontId="7" fillId="0" borderId="25" xfId="0" applyFont="1" applyFill="1" applyBorder="1"/>
    <xf numFmtId="3" fontId="7" fillId="0" borderId="27" xfId="0" applyNumberFormat="1" applyFont="1" applyFill="1" applyBorder="1"/>
    <xf numFmtId="3" fontId="7" fillId="0" borderId="50" xfId="0" applyNumberFormat="1" applyFont="1" applyFill="1" applyBorder="1"/>
    <xf numFmtId="3" fontId="7" fillId="0" borderId="51" xfId="0" applyNumberFormat="1" applyFont="1" applyFill="1" applyBorder="1"/>
    <xf numFmtId="3" fontId="7" fillId="0" borderId="52" xfId="0" applyNumberFormat="1" applyFont="1" applyFill="1" applyBorder="1"/>
    <xf numFmtId="0" fontId="7" fillId="0" borderId="0" xfId="0" applyFont="1"/>
    <xf numFmtId="0" fontId="3" fillId="0" borderId="0" xfId="0" applyFont="1" applyFill="1" applyAlignment="1">
      <alignment horizontal="centerContinuous"/>
    </xf>
    <xf numFmtId="3" fontId="3" fillId="0" borderId="0" xfId="0" applyNumberFormat="1" applyFont="1" applyFill="1" applyAlignment="1">
      <alignment horizontal="centerContinuous"/>
    </xf>
    <xf numFmtId="0" fontId="0" fillId="0" borderId="0" xfId="0" applyFill="1"/>
    <xf numFmtId="0" fontId="13" fillId="0" borderId="30" xfId="0" applyFont="1" applyFill="1" applyBorder="1"/>
    <xf numFmtId="0" fontId="13" fillId="0" borderId="31" xfId="0" applyFont="1" applyFill="1" applyBorder="1"/>
    <xf numFmtId="0" fontId="0" fillId="0" borderId="55" xfId="0" applyFill="1" applyBorder="1"/>
    <xf numFmtId="0" fontId="13" fillId="0" borderId="56" xfId="0" applyFont="1" applyFill="1" applyBorder="1" applyAlignment="1">
      <alignment horizontal="right"/>
    </xf>
    <xf numFmtId="0" fontId="13" fillId="0" borderId="31" xfId="0" applyFont="1" applyFill="1" applyBorder="1" applyAlignment="1">
      <alignment horizontal="right"/>
    </xf>
    <xf numFmtId="0" fontId="13" fillId="0" borderId="32" xfId="0" applyFont="1" applyFill="1" applyBorder="1" applyAlignment="1">
      <alignment horizontal="center"/>
    </xf>
    <xf numFmtId="4" fontId="14" fillId="0" borderId="31" xfId="0" applyNumberFormat="1" applyFont="1" applyFill="1" applyBorder="1" applyAlignment="1">
      <alignment horizontal="right"/>
    </xf>
    <xf numFmtId="4" fontId="14" fillId="0" borderId="55" xfId="0" applyNumberFormat="1" applyFont="1" applyFill="1" applyBorder="1" applyAlignment="1">
      <alignment horizontal="right"/>
    </xf>
    <xf numFmtId="0" fontId="9" fillId="0" borderId="34" xfId="0" applyFont="1" applyFill="1" applyBorder="1"/>
    <xf numFmtId="0" fontId="9" fillId="0" borderId="20" xfId="0" applyFont="1" applyFill="1" applyBorder="1"/>
    <xf numFmtId="0" fontId="9" fillId="0" borderId="21" xfId="0" applyFont="1" applyFill="1" applyBorder="1"/>
    <xf numFmtId="3" fontId="9" fillId="0" borderId="33" xfId="0" applyNumberFormat="1" applyFont="1" applyFill="1" applyBorder="1" applyAlignment="1">
      <alignment horizontal="right"/>
    </xf>
    <xf numFmtId="165" fontId="9" fillId="0" borderId="57" xfId="0" applyNumberFormat="1" applyFont="1" applyFill="1" applyBorder="1" applyAlignment="1">
      <alignment horizontal="right"/>
    </xf>
    <xf numFmtId="3" fontId="9" fillId="0" borderId="58" xfId="0" applyNumberFormat="1" applyFont="1" applyFill="1" applyBorder="1" applyAlignment="1">
      <alignment horizontal="right"/>
    </xf>
    <xf numFmtId="4" fontId="9" fillId="0" borderId="20" xfId="0" applyNumberFormat="1" applyFont="1" applyFill="1" applyBorder="1" applyAlignment="1">
      <alignment horizontal="right"/>
    </xf>
    <xf numFmtId="3" fontId="9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7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1" fillId="0" borderId="0" xfId="1"/>
    <xf numFmtId="0" fontId="11" fillId="0" borderId="0" xfId="1" applyFill="1"/>
    <xf numFmtId="0" fontId="16" fillId="0" borderId="0" xfId="1" applyFont="1" applyFill="1" applyAlignment="1">
      <alignment horizontal="centerContinuous"/>
    </xf>
    <xf numFmtId="0" fontId="17" fillId="0" borderId="0" xfId="1" applyFont="1" applyFill="1" applyAlignment="1">
      <alignment horizontal="centerContinuous"/>
    </xf>
    <xf numFmtId="0" fontId="17" fillId="0" borderId="0" xfId="1" applyFont="1" applyFill="1" applyAlignment="1">
      <alignment horizontal="right"/>
    </xf>
    <xf numFmtId="0" fontId="5" fillId="0" borderId="44" xfId="1" applyFont="1" applyFill="1" applyBorder="1"/>
    <xf numFmtId="0" fontId="11" fillId="0" borderId="44" xfId="1" applyFill="1" applyBorder="1"/>
    <xf numFmtId="0" fontId="12" fillId="0" borderId="44" xfId="1" applyFont="1" applyFill="1" applyBorder="1" applyAlignment="1">
      <alignment horizontal="right"/>
    </xf>
    <xf numFmtId="0" fontId="11" fillId="0" borderId="44" xfId="1" applyFill="1" applyBorder="1" applyAlignment="1">
      <alignment horizontal="left"/>
    </xf>
    <xf numFmtId="0" fontId="11" fillId="0" borderId="45" xfId="1" applyFill="1" applyBorder="1"/>
    <xf numFmtId="0" fontId="5" fillId="0" borderId="48" xfId="1" applyFont="1" applyFill="1" applyBorder="1"/>
    <xf numFmtId="0" fontId="11" fillId="0" borderId="48" xfId="1" applyFill="1" applyBorder="1"/>
    <xf numFmtId="0" fontId="12" fillId="0" borderId="0" xfId="1" applyFont="1" applyFill="1"/>
    <xf numFmtId="0" fontId="11" fillId="0" borderId="0" xfId="1" applyFont="1" applyFill="1"/>
    <xf numFmtId="0" fontId="11" fillId="0" borderId="0" xfId="1" applyFill="1" applyAlignment="1">
      <alignment horizontal="right"/>
    </xf>
    <xf numFmtId="0" fontId="11" fillId="0" borderId="0" xfId="1" applyFill="1" applyAlignment="1"/>
    <xf numFmtId="49" fontId="6" fillId="0" borderId="57" xfId="1" applyNumberFormat="1" applyFont="1" applyFill="1" applyBorder="1"/>
    <xf numFmtId="0" fontId="6" fillId="0" borderId="15" xfId="1" applyFont="1" applyFill="1" applyBorder="1" applyAlignment="1">
      <alignment horizontal="center"/>
    </xf>
    <xf numFmtId="0" fontId="6" fillId="0" borderId="15" xfId="1" applyNumberFormat="1" applyFont="1" applyFill="1" applyBorder="1" applyAlignment="1">
      <alignment horizontal="center"/>
    </xf>
    <xf numFmtId="0" fontId="6" fillId="0" borderId="57" xfId="1" applyFont="1" applyFill="1" applyBorder="1" applyAlignment="1">
      <alignment horizontal="center"/>
    </xf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/>
    <xf numFmtId="0" fontId="11" fillId="0" borderId="53" xfId="1" applyFill="1" applyBorder="1" applyAlignment="1">
      <alignment horizontal="center"/>
    </xf>
    <xf numFmtId="0" fontId="11" fillId="0" borderId="53" xfId="1" applyNumberFormat="1" applyFill="1" applyBorder="1" applyAlignment="1">
      <alignment horizontal="right"/>
    </xf>
    <xf numFmtId="0" fontId="11" fillId="0" borderId="53" xfId="1" applyNumberFormat="1" applyFill="1" applyBorder="1"/>
    <xf numFmtId="0" fontId="11" fillId="0" borderId="0" xfId="1" applyNumberFormat="1"/>
    <xf numFmtId="0" fontId="18" fillId="0" borderId="0" xfId="1" applyFont="1"/>
    <xf numFmtId="0" fontId="9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0" fillId="0" borderId="53" xfId="1" applyFont="1" applyFill="1" applyBorder="1" applyAlignment="1">
      <alignment wrapText="1"/>
    </xf>
    <xf numFmtId="49" fontId="19" fillId="0" borderId="53" xfId="1" applyNumberFormat="1" applyFont="1" applyFill="1" applyBorder="1" applyAlignment="1">
      <alignment horizontal="center" shrinkToFit="1"/>
    </xf>
    <xf numFmtId="4" fontId="19" fillId="0" borderId="53" xfId="1" applyNumberFormat="1" applyFont="1" applyFill="1" applyBorder="1" applyAlignment="1">
      <alignment horizontal="right"/>
    </xf>
    <xf numFmtId="4" fontId="19" fillId="0" borderId="53" xfId="1" applyNumberFormat="1" applyFont="1" applyFill="1" applyBorder="1"/>
    <xf numFmtId="0" fontId="12" fillId="0" borderId="53" xfId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left"/>
    </xf>
    <xf numFmtId="4" fontId="20" fillId="0" borderId="53" xfId="1" applyNumberFormat="1" applyFont="1" applyFill="1" applyBorder="1" applyAlignment="1">
      <alignment horizontal="right" wrapText="1"/>
    </xf>
    <xf numFmtId="0" fontId="20" fillId="0" borderId="53" xfId="1" applyFont="1" applyFill="1" applyBorder="1" applyAlignment="1">
      <alignment horizontal="left" wrapText="1"/>
    </xf>
    <xf numFmtId="0" fontId="20" fillId="0" borderId="53" xfId="0" applyFont="1" applyFill="1" applyBorder="1" applyAlignment="1">
      <alignment horizontal="right"/>
    </xf>
    <xf numFmtId="0" fontId="21" fillId="0" borderId="0" xfId="1" applyFont="1"/>
    <xf numFmtId="0" fontId="11" fillId="0" borderId="60" xfId="1" applyFill="1" applyBorder="1" applyAlignment="1">
      <alignment horizontal="center"/>
    </xf>
    <xf numFmtId="49" fontId="5" fillId="0" borderId="60" xfId="1" applyNumberFormat="1" applyFont="1" applyFill="1" applyBorder="1" applyAlignment="1">
      <alignment horizontal="left"/>
    </xf>
    <xf numFmtId="0" fontId="5" fillId="0" borderId="60" xfId="1" applyFont="1" applyFill="1" applyBorder="1"/>
    <xf numFmtId="4" fontId="11" fillId="0" borderId="60" xfId="1" applyNumberFormat="1" applyFill="1" applyBorder="1" applyAlignment="1">
      <alignment horizontal="right"/>
    </xf>
    <xf numFmtId="4" fontId="7" fillId="0" borderId="60" xfId="1" applyNumberFormat="1" applyFont="1" applyFill="1" applyBorder="1"/>
    <xf numFmtId="3" fontId="11" fillId="0" borderId="0" xfId="1" applyNumberFormat="1"/>
    <xf numFmtId="0" fontId="11" fillId="0" borderId="0" xfId="1" applyBorder="1"/>
    <xf numFmtId="0" fontId="22" fillId="0" borderId="0" xfId="1" applyFont="1" applyAlignment="1"/>
    <xf numFmtId="0" fontId="11" fillId="0" borderId="0" xfId="1" applyAlignment="1">
      <alignment horizontal="right"/>
    </xf>
    <xf numFmtId="0" fontId="23" fillId="0" borderId="0" xfId="1" applyFont="1" applyBorder="1"/>
    <xf numFmtId="3" fontId="23" fillId="0" borderId="0" xfId="1" applyNumberFormat="1" applyFont="1" applyBorder="1" applyAlignment="1">
      <alignment horizontal="right"/>
    </xf>
    <xf numFmtId="4" fontId="23" fillId="0" borderId="0" xfId="1" applyNumberFormat="1" applyFont="1" applyBorder="1"/>
    <xf numFmtId="0" fontId="22" fillId="0" borderId="0" xfId="1" applyFont="1" applyBorder="1" applyAlignment="1"/>
    <xf numFmtId="0" fontId="11" fillId="0" borderId="0" xfId="1" applyBorder="1" applyAlignment="1">
      <alignment horizontal="right"/>
    </xf>
    <xf numFmtId="49" fontId="12" fillId="0" borderId="5" xfId="0" applyNumberFormat="1" applyFont="1" applyFill="1" applyBorder="1"/>
    <xf numFmtId="3" fontId="9" fillId="0" borderId="6" xfId="0" applyNumberFormat="1" applyFont="1" applyFill="1" applyBorder="1"/>
    <xf numFmtId="3" fontId="9" fillId="0" borderId="53" xfId="0" applyNumberFormat="1" applyFont="1" applyFill="1" applyBorder="1"/>
    <xf numFmtId="3" fontId="9" fillId="0" borderId="54" xfId="0" applyNumberFormat="1" applyFont="1" applyFill="1" applyBorder="1"/>
    <xf numFmtId="166" fontId="0" fillId="0" borderId="0" xfId="0" applyNumberFormat="1" applyBorder="1"/>
    <xf numFmtId="49" fontId="4" fillId="0" borderId="5" xfId="0" applyNumberFormat="1" applyFont="1" applyFill="1" applyBorder="1"/>
    <xf numFmtId="49" fontId="0" fillId="0" borderId="6" xfId="0" applyNumberFormat="1" applyFill="1" applyBorder="1"/>
    <xf numFmtId="0" fontId="5" fillId="0" borderId="0" xfId="0" applyFont="1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/>
    <xf numFmtId="0" fontId="24" fillId="0" borderId="0" xfId="0" applyFont="1" applyFill="1" applyBorder="1"/>
    <xf numFmtId="0" fontId="25" fillId="0" borderId="0" xfId="0" applyFont="1"/>
    <xf numFmtId="14" fontId="0" fillId="0" borderId="0" xfId="0" applyNumberFormat="1"/>
    <xf numFmtId="0" fontId="26" fillId="0" borderId="0" xfId="0" applyFont="1"/>
    <xf numFmtId="1" fontId="3" fillId="0" borderId="0" xfId="3" applyNumberFormat="1" applyFont="1"/>
    <xf numFmtId="0" fontId="28" fillId="0" borderId="0" xfId="3" applyFill="1" applyAlignment="1"/>
    <xf numFmtId="0" fontId="28" fillId="0" borderId="0" xfId="3" applyFill="1"/>
    <xf numFmtId="0" fontId="28" fillId="0" borderId="0" xfId="3"/>
    <xf numFmtId="1" fontId="29" fillId="0" borderId="0" xfId="3" applyNumberFormat="1" applyFont="1"/>
    <xf numFmtId="0" fontId="7" fillId="0" borderId="0" xfId="3" applyNumberFormat="1" applyFont="1" applyFill="1"/>
    <xf numFmtId="1" fontId="30" fillId="0" borderId="5" xfId="3" applyNumberFormat="1" applyFont="1" applyFill="1" applyBorder="1" applyAlignment="1"/>
    <xf numFmtId="0" fontId="7" fillId="0" borderId="25" xfId="3" applyNumberFormat="1" applyFont="1" applyFill="1" applyBorder="1"/>
    <xf numFmtId="0" fontId="7" fillId="0" borderId="26" xfId="3" applyFont="1" applyFill="1" applyBorder="1" applyAlignment="1">
      <alignment wrapText="1"/>
    </xf>
    <xf numFmtId="0" fontId="7" fillId="0" borderId="26" xfId="3" applyFont="1" applyFill="1" applyBorder="1"/>
    <xf numFmtId="0" fontId="7" fillId="0" borderId="27" xfId="3" applyFont="1" applyFill="1" applyBorder="1"/>
    <xf numFmtId="0" fontId="7" fillId="0" borderId="0" xfId="3" applyFont="1" applyFill="1" applyBorder="1"/>
    <xf numFmtId="0" fontId="7" fillId="0" borderId="61" xfId="3" applyNumberFormat="1" applyFont="1" applyFill="1" applyBorder="1"/>
    <xf numFmtId="0" fontId="7" fillId="0" borderId="0" xfId="3" applyFont="1" applyFill="1" applyBorder="1" applyAlignment="1">
      <alignment wrapText="1"/>
    </xf>
    <xf numFmtId="0" fontId="7" fillId="0" borderId="7" xfId="3" applyFont="1" applyFill="1" applyBorder="1"/>
    <xf numFmtId="0" fontId="27" fillId="0" borderId="61" xfId="3" applyNumberFormat="1" applyFont="1" applyFill="1" applyBorder="1"/>
    <xf numFmtId="0" fontId="27" fillId="0" borderId="57" xfId="3" applyFont="1" applyFill="1" applyBorder="1" applyAlignment="1">
      <alignment wrapText="1"/>
    </xf>
    <xf numFmtId="0" fontId="27" fillId="0" borderId="57" xfId="3" applyFont="1" applyFill="1" applyBorder="1"/>
    <xf numFmtId="0" fontId="7" fillId="0" borderId="57" xfId="3" applyFont="1" applyFill="1" applyBorder="1"/>
    <xf numFmtId="0" fontId="7" fillId="0" borderId="62" xfId="3" applyFont="1" applyFill="1" applyBorder="1"/>
    <xf numFmtId="0" fontId="27" fillId="0" borderId="62" xfId="3" applyFont="1" applyFill="1" applyBorder="1"/>
    <xf numFmtId="0" fontId="7" fillId="0" borderId="0" xfId="3" applyNumberFormat="1" applyFont="1" applyFill="1" applyBorder="1"/>
    <xf numFmtId="0" fontId="29" fillId="0" borderId="63" xfId="3" applyFont="1" applyFill="1" applyBorder="1"/>
    <xf numFmtId="0" fontId="29" fillId="0" borderId="51" xfId="3" applyFont="1" applyFill="1" applyBorder="1"/>
    <xf numFmtId="0" fontId="31" fillId="0" borderId="51" xfId="3" applyFont="1" applyFill="1" applyBorder="1"/>
    <xf numFmtId="3" fontId="32" fillId="0" borderId="51" xfId="3" applyNumberFormat="1" applyFont="1" applyFill="1" applyBorder="1"/>
    <xf numFmtId="0" fontId="29" fillId="0" borderId="52" xfId="3" applyFont="1" applyFill="1" applyBorder="1"/>
    <xf numFmtId="0" fontId="27" fillId="0" borderId="0" xfId="3" applyFont="1" applyFill="1" applyBorder="1" applyAlignment="1">
      <alignment wrapText="1"/>
    </xf>
    <xf numFmtId="0" fontId="28" fillId="0" borderId="0" xfId="3" applyFill="1" applyBorder="1" applyAlignment="1">
      <alignment wrapText="1"/>
    </xf>
    <xf numFmtId="0" fontId="28" fillId="0" borderId="0" xfId="3" applyFill="1" applyBorder="1"/>
    <xf numFmtId="0" fontId="27" fillId="0" borderId="7" xfId="3" applyFont="1" applyFill="1" applyBorder="1"/>
    <xf numFmtId="0" fontId="9" fillId="0" borderId="0" xfId="3" applyFont="1" applyFill="1" applyBorder="1"/>
    <xf numFmtId="0" fontId="7" fillId="0" borderId="5" xfId="3" applyNumberFormat="1" applyFont="1" applyFill="1" applyBorder="1"/>
    <xf numFmtId="1" fontId="28" fillId="0" borderId="61" xfId="3" applyNumberFormat="1" applyFill="1" applyBorder="1" applyAlignment="1">
      <alignment wrapText="1"/>
    </xf>
    <xf numFmtId="0" fontId="28" fillId="0" borderId="57" xfId="3" applyFill="1" applyBorder="1" applyAlignment="1">
      <alignment wrapText="1"/>
    </xf>
    <xf numFmtId="0" fontId="9" fillId="0" borderId="57" xfId="3" applyFont="1" applyFill="1" applyBorder="1"/>
    <xf numFmtId="0" fontId="28" fillId="0" borderId="15" xfId="3" applyFont="1" applyFill="1" applyBorder="1"/>
    <xf numFmtId="0" fontId="28" fillId="0" borderId="15" xfId="3" applyFont="1" applyFill="1" applyBorder="1" applyAlignment="1">
      <alignment wrapText="1"/>
    </xf>
    <xf numFmtId="0" fontId="28" fillId="0" borderId="57" xfId="3" applyFont="1" applyFill="1" applyBorder="1"/>
    <xf numFmtId="0" fontId="28" fillId="0" borderId="57" xfId="3" applyFont="1" applyFill="1" applyBorder="1" applyAlignment="1">
      <alignment wrapText="1"/>
    </xf>
    <xf numFmtId="0" fontId="28" fillId="0" borderId="57" xfId="3" applyBorder="1" applyAlignment="1">
      <alignment wrapText="1"/>
    </xf>
    <xf numFmtId="0" fontId="27" fillId="0" borderId="15" xfId="3" applyFont="1" applyFill="1" applyBorder="1" applyAlignment="1">
      <alignment wrapText="1"/>
    </xf>
    <xf numFmtId="0" fontId="9" fillId="0" borderId="57" xfId="3" applyFont="1" applyBorder="1"/>
    <xf numFmtId="0" fontId="27" fillId="0" borderId="57" xfId="3" applyFont="1" applyBorder="1" applyAlignment="1">
      <alignment wrapText="1"/>
    </xf>
    <xf numFmtId="165" fontId="28" fillId="0" borderId="61" xfId="3" applyNumberFormat="1" applyFill="1" applyBorder="1" applyAlignment="1">
      <alignment wrapText="1"/>
    </xf>
    <xf numFmtId="0" fontId="33" fillId="0" borderId="57" xfId="3" applyFont="1" applyFill="1" applyBorder="1" applyAlignment="1">
      <alignment wrapText="1"/>
    </xf>
    <xf numFmtId="0" fontId="28" fillId="0" borderId="15" xfId="3" applyFill="1" applyBorder="1" applyAlignment="1">
      <alignment wrapText="1"/>
    </xf>
    <xf numFmtId="0" fontId="28" fillId="0" borderId="57" xfId="3" applyFill="1" applyBorder="1"/>
    <xf numFmtId="0" fontId="28" fillId="0" borderId="15" xfId="3" applyFill="1" applyBorder="1"/>
    <xf numFmtId="0" fontId="33" fillId="0" borderId="15" xfId="3" applyFont="1" applyFill="1" applyBorder="1" applyAlignment="1">
      <alignment wrapText="1"/>
    </xf>
    <xf numFmtId="2" fontId="28" fillId="0" borderId="61" xfId="3" applyNumberFormat="1" applyFill="1" applyBorder="1" applyAlignment="1">
      <alignment wrapText="1"/>
    </xf>
    <xf numFmtId="0" fontId="33" fillId="0" borderId="15" xfId="3" applyFont="1" applyBorder="1" applyAlignment="1">
      <alignment wrapText="1"/>
    </xf>
    <xf numFmtId="0" fontId="28" fillId="0" borderId="15" xfId="3" applyBorder="1" applyAlignment="1">
      <alignment wrapText="1"/>
    </xf>
    <xf numFmtId="0" fontId="28" fillId="0" borderId="61" xfId="3" applyNumberFormat="1" applyBorder="1"/>
    <xf numFmtId="0" fontId="9" fillId="0" borderId="62" xfId="3" applyFont="1" applyFill="1" applyBorder="1"/>
    <xf numFmtId="165" fontId="28" fillId="0" borderId="61" xfId="3" applyNumberFormat="1" applyFont="1" applyFill="1" applyBorder="1" applyAlignment="1">
      <alignment wrapText="1"/>
    </xf>
    <xf numFmtId="0" fontId="34" fillId="0" borderId="57" xfId="3" applyFont="1" applyFill="1" applyBorder="1" applyAlignment="1">
      <alignment wrapText="1"/>
    </xf>
    <xf numFmtId="0" fontId="13" fillId="0" borderId="57" xfId="3" applyFont="1" applyFill="1" applyBorder="1" applyAlignment="1">
      <alignment wrapText="1"/>
    </xf>
    <xf numFmtId="0" fontId="27" fillId="0" borderId="15" xfId="3" applyFont="1" applyBorder="1" applyAlignment="1">
      <alignment wrapText="1"/>
    </xf>
    <xf numFmtId="1" fontId="35" fillId="0" borderId="30" xfId="3" applyNumberFormat="1" applyFont="1" applyFill="1" applyBorder="1" applyAlignment="1"/>
    <xf numFmtId="0" fontId="13" fillId="0" borderId="5" xfId="3" applyNumberFormat="1" applyFont="1" applyBorder="1"/>
    <xf numFmtId="1" fontId="9" fillId="0" borderId="61" xfId="3" applyNumberFormat="1" applyFont="1" applyBorder="1"/>
    <xf numFmtId="0" fontId="28" fillId="0" borderId="57" xfId="3" applyBorder="1"/>
    <xf numFmtId="0" fontId="27" fillId="0" borderId="29" xfId="3" applyFont="1" applyFill="1" applyBorder="1"/>
    <xf numFmtId="0" fontId="28" fillId="0" borderId="60" xfId="3" applyFill="1" applyBorder="1" applyAlignment="1">
      <alignment wrapText="1"/>
    </xf>
    <xf numFmtId="0" fontId="36" fillId="0" borderId="57" xfId="3" applyFont="1" applyFill="1" applyBorder="1" applyAlignment="1">
      <alignment wrapText="1"/>
    </xf>
    <xf numFmtId="0" fontId="28" fillId="0" borderId="61" xfId="3" applyBorder="1" applyAlignment="1">
      <alignment horizontal="right"/>
    </xf>
    <xf numFmtId="0" fontId="29" fillId="0" borderId="5" xfId="3" applyFont="1" applyFill="1" applyBorder="1"/>
    <xf numFmtId="0" fontId="29" fillId="0" borderId="0" xfId="3" applyFont="1" applyFill="1" applyBorder="1"/>
    <xf numFmtId="0" fontId="31" fillId="0" borderId="0" xfId="3" applyFont="1" applyFill="1" applyBorder="1"/>
    <xf numFmtId="3" fontId="32" fillId="0" borderId="0" xfId="3" applyNumberFormat="1" applyFont="1" applyFill="1" applyBorder="1"/>
    <xf numFmtId="0" fontId="29" fillId="0" borderId="7" xfId="3" applyFont="1" applyFill="1" applyBorder="1"/>
    <xf numFmtId="0" fontId="9" fillId="0" borderId="7" xfId="3" applyFont="1" applyFill="1" applyBorder="1"/>
    <xf numFmtId="0" fontId="28" fillId="0" borderId="64" xfId="3" applyFont="1" applyFill="1" applyBorder="1" applyAlignment="1">
      <alignment wrapText="1"/>
    </xf>
    <xf numFmtId="0" fontId="28" fillId="0" borderId="64" xfId="3" applyFill="1" applyBorder="1"/>
    <xf numFmtId="1" fontId="28" fillId="0" borderId="28" xfId="3" applyNumberFormat="1" applyFill="1" applyBorder="1" applyAlignment="1">
      <alignment wrapText="1"/>
    </xf>
    <xf numFmtId="0" fontId="27" fillId="0" borderId="6" xfId="3" applyFont="1" applyFill="1" applyBorder="1" applyAlignment="1">
      <alignment wrapText="1"/>
    </xf>
    <xf numFmtId="0" fontId="28" fillId="0" borderId="53" xfId="3" applyFill="1" applyBorder="1" applyAlignment="1">
      <alignment wrapText="1"/>
    </xf>
    <xf numFmtId="0" fontId="28" fillId="0" borderId="53" xfId="3" applyFill="1" applyBorder="1"/>
    <xf numFmtId="0" fontId="27" fillId="0" borderId="54" xfId="3" applyFont="1" applyFill="1" applyBorder="1"/>
    <xf numFmtId="0" fontId="28" fillId="0" borderId="25" xfId="3" applyNumberFormat="1" applyBorder="1" applyAlignment="1">
      <alignment wrapText="1"/>
    </xf>
    <xf numFmtId="0" fontId="32" fillId="0" borderId="26" xfId="3" applyFont="1" applyBorder="1" applyAlignment="1">
      <alignment wrapText="1"/>
    </xf>
    <xf numFmtId="0" fontId="28" fillId="0" borderId="26" xfId="3" applyBorder="1" applyAlignment="1">
      <alignment wrapText="1"/>
    </xf>
    <xf numFmtId="0" fontId="28" fillId="0" borderId="26" xfId="3" applyBorder="1"/>
    <xf numFmtId="1" fontId="28" fillId="0" borderId="27" xfId="3" applyNumberFormat="1" applyBorder="1"/>
    <xf numFmtId="1" fontId="29" fillId="0" borderId="52" xfId="3" applyNumberFormat="1" applyFont="1" applyFill="1" applyBorder="1"/>
    <xf numFmtId="0" fontId="28" fillId="0" borderId="0" xfId="3" applyNumberFormat="1" applyAlignment="1">
      <alignment wrapText="1"/>
    </xf>
    <xf numFmtId="1" fontId="37" fillId="0" borderId="0" xfId="3" applyNumberFormat="1" applyFont="1" applyFill="1" applyBorder="1" applyAlignment="1"/>
    <xf numFmtId="0" fontId="28" fillId="0" borderId="0" xfId="3" applyAlignment="1">
      <alignment wrapText="1"/>
    </xf>
    <xf numFmtId="0" fontId="13" fillId="0" borderId="0" xfId="3" applyNumberFormat="1" applyFont="1"/>
    <xf numFmtId="1" fontId="7" fillId="0" borderId="1" xfId="3" applyNumberFormat="1" applyFont="1" applyBorder="1"/>
    <xf numFmtId="0" fontId="7" fillId="0" borderId="3" xfId="3" applyFont="1" applyBorder="1" applyAlignment="1">
      <alignment wrapText="1"/>
    </xf>
    <xf numFmtId="0" fontId="7" fillId="0" borderId="3" xfId="3" applyFont="1" applyBorder="1"/>
    <xf numFmtId="0" fontId="7" fillId="0" borderId="4" xfId="3" applyFont="1" applyBorder="1"/>
    <xf numFmtId="1" fontId="7" fillId="0" borderId="61" xfId="3" applyNumberFormat="1" applyFont="1" applyBorder="1"/>
    <xf numFmtId="0" fontId="7" fillId="0" borderId="57" xfId="3" applyFont="1" applyBorder="1" applyAlignment="1">
      <alignment wrapText="1"/>
    </xf>
    <xf numFmtId="0" fontId="7" fillId="0" borderId="57" xfId="3" applyFont="1" applyBorder="1"/>
    <xf numFmtId="0" fontId="7" fillId="0" borderId="62" xfId="3" applyFont="1" applyBorder="1"/>
    <xf numFmtId="1" fontId="27" fillId="0" borderId="61" xfId="3" applyNumberFormat="1" applyFont="1" applyFill="1" applyBorder="1"/>
    <xf numFmtId="0" fontId="9" fillId="0" borderId="62" xfId="3" applyFont="1" applyBorder="1"/>
    <xf numFmtId="1" fontId="7" fillId="0" borderId="5" xfId="3" applyNumberFormat="1" applyFont="1" applyBorder="1"/>
    <xf numFmtId="0" fontId="7" fillId="0" borderId="0" xfId="3" applyFont="1" applyBorder="1" applyAlignment="1">
      <alignment wrapText="1"/>
    </xf>
    <xf numFmtId="0" fontId="7" fillId="0" borderId="0" xfId="3" applyFont="1" applyBorder="1"/>
    <xf numFmtId="0" fontId="7" fillId="0" borderId="7" xfId="3" applyFont="1" applyBorder="1"/>
    <xf numFmtId="1" fontId="28" fillId="0" borderId="61" xfId="3" applyNumberFormat="1" applyBorder="1" applyAlignment="1">
      <alignment wrapText="1"/>
    </xf>
    <xf numFmtId="0" fontId="38" fillId="0" borderId="57" xfId="3" applyFont="1" applyFill="1" applyBorder="1" applyAlignment="1">
      <alignment wrapText="1"/>
    </xf>
    <xf numFmtId="0" fontId="28" fillId="0" borderId="62" xfId="3" applyFill="1" applyBorder="1"/>
    <xf numFmtId="0" fontId="28" fillId="0" borderId="61" xfId="3" applyNumberFormat="1" applyBorder="1" applyAlignment="1">
      <alignment wrapText="1"/>
    </xf>
    <xf numFmtId="0" fontId="9" fillId="0" borderId="57" xfId="3" applyNumberFormat="1" applyFont="1" applyFill="1" applyBorder="1" applyAlignment="1">
      <alignment wrapText="1"/>
    </xf>
    <xf numFmtId="0" fontId="28" fillId="0" borderId="57" xfId="3" applyNumberFormat="1" applyFill="1" applyBorder="1" applyAlignment="1">
      <alignment wrapText="1"/>
    </xf>
    <xf numFmtId="0" fontId="28" fillId="0" borderId="57" xfId="3" applyNumberFormat="1" applyFont="1" applyBorder="1" applyAlignment="1">
      <alignment wrapText="1"/>
    </xf>
    <xf numFmtId="0" fontId="28" fillId="0" borderId="57" xfId="3" applyNumberFormat="1" applyFont="1" applyFill="1" applyBorder="1" applyAlignment="1">
      <alignment wrapText="1"/>
    </xf>
    <xf numFmtId="0" fontId="28" fillId="0" borderId="61" xfId="3" applyNumberFormat="1" applyFill="1" applyBorder="1" applyAlignment="1">
      <alignment wrapText="1"/>
    </xf>
    <xf numFmtId="0" fontId="38" fillId="0" borderId="57" xfId="3" applyNumberFormat="1" applyFont="1" applyFill="1" applyBorder="1" applyAlignment="1">
      <alignment wrapText="1"/>
    </xf>
    <xf numFmtId="0" fontId="28" fillId="0" borderId="57" xfId="3" applyNumberFormat="1" applyBorder="1" applyAlignment="1">
      <alignment wrapText="1"/>
    </xf>
    <xf numFmtId="0" fontId="39" fillId="0" borderId="57" xfId="3" applyNumberFormat="1" applyFont="1" applyBorder="1" applyAlignment="1">
      <alignment wrapText="1"/>
    </xf>
    <xf numFmtId="0" fontId="38" fillId="0" borderId="57" xfId="3" applyNumberFormat="1" applyFont="1" applyBorder="1" applyAlignment="1">
      <alignment wrapText="1"/>
    </xf>
    <xf numFmtId="1" fontId="7" fillId="0" borderId="5" xfId="3" applyNumberFormat="1" applyFont="1" applyFill="1" applyBorder="1"/>
    <xf numFmtId="0" fontId="28" fillId="0" borderId="0" xfId="3" applyBorder="1"/>
    <xf numFmtId="0" fontId="28" fillId="0" borderId="7" xfId="3" applyBorder="1"/>
    <xf numFmtId="0" fontId="33" fillId="0" borderId="57" xfId="3" applyFont="1" applyBorder="1" applyAlignment="1">
      <alignment wrapText="1"/>
    </xf>
    <xf numFmtId="0" fontId="28" fillId="0" borderId="62" xfId="3" applyNumberFormat="1" applyBorder="1" applyAlignment="1">
      <alignment wrapText="1"/>
    </xf>
    <xf numFmtId="0" fontId="5" fillId="0" borderId="57" xfId="3" applyFont="1" applyFill="1" applyBorder="1" applyAlignment="1">
      <alignment wrapText="1"/>
    </xf>
    <xf numFmtId="0" fontId="33" fillId="0" borderId="57" xfId="3" applyNumberFormat="1" applyFont="1" applyBorder="1" applyAlignment="1">
      <alignment wrapText="1"/>
    </xf>
    <xf numFmtId="0" fontId="28" fillId="0" borderId="29" xfId="3" applyFill="1" applyBorder="1"/>
    <xf numFmtId="0" fontId="28" fillId="0" borderId="29" xfId="3" applyBorder="1"/>
    <xf numFmtId="0" fontId="28" fillId="0" borderId="61" xfId="3" applyFill="1" applyBorder="1"/>
    <xf numFmtId="0" fontId="33" fillId="0" borderId="57" xfId="3" applyNumberFormat="1" applyFont="1" applyFill="1" applyBorder="1" applyAlignment="1">
      <alignment wrapText="1"/>
    </xf>
    <xf numFmtId="0" fontId="9" fillId="0" borderId="29" xfId="3" applyFont="1" applyBorder="1"/>
    <xf numFmtId="0" fontId="28" fillId="0" borderId="62" xfId="3" applyBorder="1"/>
    <xf numFmtId="0" fontId="28" fillId="0" borderId="65" xfId="3" applyFill="1" applyBorder="1"/>
    <xf numFmtId="0" fontId="9" fillId="0" borderId="64" xfId="3" applyFont="1" applyFill="1" applyBorder="1"/>
    <xf numFmtId="0" fontId="28" fillId="0" borderId="66" xfId="3" applyBorder="1"/>
    <xf numFmtId="0" fontId="40" fillId="0" borderId="67" xfId="3" applyFont="1" applyFill="1" applyBorder="1"/>
    <xf numFmtId="0" fontId="29" fillId="0" borderId="68" xfId="3" applyFont="1" applyFill="1" applyBorder="1"/>
    <xf numFmtId="0" fontId="40" fillId="0" borderId="68" xfId="3" applyFont="1" applyFill="1" applyBorder="1"/>
    <xf numFmtId="0" fontId="41" fillId="0" borderId="35" xfId="3" applyFont="1" applyBorder="1"/>
    <xf numFmtId="0" fontId="28" fillId="0" borderId="63" xfId="3" applyNumberFormat="1" applyBorder="1" applyAlignment="1">
      <alignment wrapText="1"/>
    </xf>
    <xf numFmtId="0" fontId="32" fillId="0" borderId="51" xfId="3" applyFont="1" applyBorder="1" applyAlignment="1">
      <alignment wrapText="1"/>
    </xf>
    <xf numFmtId="0" fontId="28" fillId="0" borderId="51" xfId="3" applyBorder="1" applyAlignment="1">
      <alignment wrapText="1"/>
    </xf>
    <xf numFmtId="0" fontId="28" fillId="0" borderId="51" xfId="3" applyBorder="1"/>
    <xf numFmtId="1" fontId="37" fillId="0" borderId="52" xfId="3" applyNumberFormat="1" applyFont="1" applyBorder="1"/>
    <xf numFmtId="0" fontId="28" fillId="0" borderId="69" xfId="3" applyNumberFormat="1" applyBorder="1" applyAlignment="1">
      <alignment wrapText="1"/>
    </xf>
    <xf numFmtId="0" fontId="32" fillId="0" borderId="70" xfId="3" applyFont="1" applyBorder="1" applyAlignment="1">
      <alignment wrapText="1"/>
    </xf>
    <xf numFmtId="0" fontId="28" fillId="0" borderId="70" xfId="3" applyBorder="1" applyAlignment="1">
      <alignment wrapText="1"/>
    </xf>
    <xf numFmtId="0" fontId="28" fillId="0" borderId="70" xfId="3" applyBorder="1"/>
    <xf numFmtId="1" fontId="32" fillId="0" borderId="71" xfId="3" applyNumberFormat="1" applyFont="1" applyBorder="1"/>
    <xf numFmtId="1" fontId="28" fillId="0" borderId="0" xfId="3" applyNumberFormat="1"/>
    <xf numFmtId="0" fontId="42" fillId="0" borderId="64" xfId="0" applyFont="1" applyFill="1" applyBorder="1" applyAlignment="1">
      <alignment horizontal="center"/>
    </xf>
    <xf numFmtId="49" fontId="42" fillId="0" borderId="64" xfId="0" applyNumberFormat="1" applyFont="1" applyFill="1" applyBorder="1" applyAlignment="1">
      <alignment horizontal="center"/>
    </xf>
    <xf numFmtId="0" fontId="42" fillId="0" borderId="64" xfId="0" applyFont="1" applyFill="1" applyBorder="1" applyAlignment="1">
      <alignment horizontal="right"/>
    </xf>
    <xf numFmtId="2" fontId="42" fillId="0" borderId="64" xfId="0" applyNumberFormat="1" applyFont="1" applyFill="1" applyBorder="1" applyAlignment="1">
      <alignment horizontal="center"/>
    </xf>
    <xf numFmtId="0" fontId="42" fillId="0" borderId="60" xfId="0" applyFont="1" applyFill="1" applyBorder="1" applyAlignment="1">
      <alignment horizontal="center"/>
    </xf>
    <xf numFmtId="49" fontId="42" fillId="0" borderId="60" xfId="0" applyNumberFormat="1" applyFont="1" applyFill="1" applyBorder="1" applyAlignment="1"/>
    <xf numFmtId="0" fontId="42" fillId="0" borderId="60" xfId="0" applyFont="1" applyFill="1" applyBorder="1" applyAlignment="1">
      <alignment horizontal="right"/>
    </xf>
    <xf numFmtId="2" fontId="42" fillId="0" borderId="60" xfId="0" applyNumberFormat="1" applyFont="1" applyFill="1" applyBorder="1" applyAlignment="1">
      <alignment horizontal="center"/>
    </xf>
    <xf numFmtId="0" fontId="42" fillId="0" borderId="53" xfId="0" applyFont="1" applyFill="1" applyBorder="1" applyAlignment="1">
      <alignment horizontal="center"/>
    </xf>
    <xf numFmtId="49" fontId="42" fillId="0" borderId="53" xfId="0" applyNumberFormat="1" applyFont="1" applyFill="1" applyBorder="1" applyAlignment="1"/>
    <xf numFmtId="0" fontId="42" fillId="0" borderId="53" xfId="0" applyFont="1" applyFill="1" applyBorder="1" applyAlignment="1">
      <alignment horizontal="right"/>
    </xf>
    <xf numFmtId="2" fontId="42" fillId="0" borderId="53" xfId="0" applyNumberFormat="1" applyFont="1" applyFill="1" applyBorder="1" applyAlignment="1">
      <alignment horizontal="center"/>
    </xf>
    <xf numFmtId="0" fontId="43" fillId="0" borderId="53" xfId="0" applyFont="1" applyFill="1" applyBorder="1" applyAlignment="1">
      <alignment horizontal="center"/>
    </xf>
    <xf numFmtId="0" fontId="43" fillId="0" borderId="53" xfId="0" applyFont="1" applyFill="1" applyBorder="1" applyAlignment="1">
      <alignment horizontal="right"/>
    </xf>
    <xf numFmtId="49" fontId="43" fillId="0" borderId="53" xfId="0" applyNumberFormat="1" applyFont="1" applyFill="1" applyBorder="1" applyAlignment="1"/>
    <xf numFmtId="2" fontId="43" fillId="0" borderId="53" xfId="0" applyNumberFormat="1" applyFont="1" applyFill="1" applyBorder="1" applyAlignment="1">
      <alignment horizontal="center"/>
    </xf>
    <xf numFmtId="0" fontId="0" fillId="0" borderId="53" xfId="0" applyBorder="1"/>
    <xf numFmtId="49" fontId="44" fillId="0" borderId="53" xfId="0" applyNumberFormat="1" applyFont="1" applyFill="1" applyBorder="1" applyAlignment="1">
      <alignment horizontal="center"/>
    </xf>
    <xf numFmtId="49" fontId="45" fillId="0" borderId="53" xfId="0" applyNumberFormat="1" applyFont="1" applyFill="1" applyBorder="1" applyAlignment="1">
      <alignment horizontal="center"/>
    </xf>
    <xf numFmtId="49" fontId="43" fillId="0" borderId="53" xfId="0" applyNumberFormat="1" applyFont="1" applyFill="1" applyBorder="1" applyAlignment="1">
      <alignment horizontal="center"/>
    </xf>
    <xf numFmtId="49" fontId="46" fillId="0" borderId="53" xfId="0" applyNumberFormat="1" applyFont="1" applyFill="1" applyBorder="1" applyAlignment="1">
      <alignment horizontal="center"/>
    </xf>
    <xf numFmtId="49" fontId="47" fillId="0" borderId="53" xfId="0" applyNumberFormat="1" applyFont="1" applyBorder="1" applyAlignment="1"/>
    <xf numFmtId="49" fontId="45" fillId="0" borderId="53" xfId="0" applyNumberFormat="1" applyFont="1" applyFill="1" applyBorder="1" applyAlignment="1"/>
    <xf numFmtId="49" fontId="43" fillId="0" borderId="53" xfId="0" applyNumberFormat="1" applyFont="1" applyFill="1" applyBorder="1" applyAlignment="1">
      <alignment horizontal="left"/>
    </xf>
    <xf numFmtId="2" fontId="43" fillId="0" borderId="72" xfId="0" applyNumberFormat="1" applyFont="1" applyFill="1" applyBorder="1" applyAlignment="1">
      <alignment horizontal="center"/>
    </xf>
    <xf numFmtId="0" fontId="8" fillId="0" borderId="53" xfId="0" applyFont="1" applyBorder="1" applyAlignment="1">
      <alignment horizontal="center"/>
    </xf>
    <xf numFmtId="49" fontId="8" fillId="0" borderId="53" xfId="0" applyNumberFormat="1" applyFont="1" applyBorder="1" applyAlignment="1">
      <alignment horizontal="left"/>
    </xf>
    <xf numFmtId="1" fontId="47" fillId="0" borderId="53" xfId="0" applyNumberFormat="1" applyFont="1" applyBorder="1" applyAlignment="1">
      <alignment horizontal="center"/>
    </xf>
    <xf numFmtId="0" fontId="47" fillId="0" borderId="53" xfId="0" applyFont="1" applyBorder="1" applyAlignment="1">
      <alignment horizontal="right"/>
    </xf>
    <xf numFmtId="2" fontId="47" fillId="0" borderId="53" xfId="0" applyNumberFormat="1" applyFont="1" applyBorder="1" applyAlignment="1">
      <alignment horizontal="right"/>
    </xf>
    <xf numFmtId="4" fontId="29" fillId="0" borderId="53" xfId="0" applyNumberFormat="1" applyFont="1" applyBorder="1" applyAlignment="1">
      <alignment horizontal="right"/>
    </xf>
    <xf numFmtId="0" fontId="47" fillId="0" borderId="53" xfId="0" applyFont="1" applyBorder="1"/>
    <xf numFmtId="49" fontId="8" fillId="0" borderId="53" xfId="0" applyNumberFormat="1" applyFont="1" applyFill="1" applyBorder="1" applyAlignment="1">
      <alignment horizontal="left"/>
    </xf>
    <xf numFmtId="4" fontId="47" fillId="0" borderId="53" xfId="0" applyNumberFormat="1" applyFont="1" applyBorder="1" applyAlignment="1">
      <alignment horizontal="right"/>
    </xf>
    <xf numFmtId="0" fontId="47" fillId="0" borderId="53" xfId="0" applyFont="1" applyBorder="1" applyAlignment="1">
      <alignment horizontal="center"/>
    </xf>
    <xf numFmtId="0" fontId="48" fillId="0" borderId="53" xfId="0" applyFont="1" applyBorder="1" applyAlignment="1">
      <alignment horizontal="center"/>
    </xf>
    <xf numFmtId="16" fontId="47" fillId="0" borderId="53" xfId="0" applyNumberFormat="1" applyFont="1" applyBorder="1" applyAlignment="1">
      <alignment horizontal="center"/>
    </xf>
    <xf numFmtId="49" fontId="9" fillId="0" borderId="53" xfId="0" applyNumberFormat="1" applyFont="1" applyBorder="1" applyAlignment="1"/>
    <xf numFmtId="0" fontId="49" fillId="0" borderId="53" xfId="0" applyFont="1" applyFill="1" applyBorder="1" applyAlignment="1">
      <alignment horizontal="center"/>
    </xf>
    <xf numFmtId="4" fontId="47" fillId="0" borderId="60" xfId="0" applyNumberFormat="1" applyFont="1" applyBorder="1" applyAlignment="1">
      <alignment horizontal="right"/>
    </xf>
    <xf numFmtId="0" fontId="0" fillId="0" borderId="53" xfId="0" applyBorder="1" applyAlignment="1">
      <alignment horizontal="center"/>
    </xf>
    <xf numFmtId="49" fontId="0" fillId="0" borderId="53" xfId="0" applyNumberFormat="1" applyBorder="1" applyAlignment="1"/>
    <xf numFmtId="0" fontId="0" fillId="0" borderId="53" xfId="0" applyBorder="1" applyAlignment="1">
      <alignment horizontal="right"/>
    </xf>
    <xf numFmtId="2" fontId="0" fillId="0" borderId="53" xfId="0" applyNumberFormat="1" applyBorder="1" applyAlignment="1">
      <alignment horizontal="right"/>
    </xf>
    <xf numFmtId="43" fontId="42" fillId="0" borderId="64" xfId="4" applyFont="1" applyFill="1" applyBorder="1" applyAlignment="1">
      <alignment horizontal="center"/>
    </xf>
    <xf numFmtId="43" fontId="42" fillId="0" borderId="60" xfId="4" applyFont="1" applyFill="1" applyBorder="1" applyAlignment="1">
      <alignment horizontal="center"/>
    </xf>
    <xf numFmtId="43" fontId="42" fillId="0" borderId="53" xfId="4" applyFont="1" applyFill="1" applyBorder="1" applyAlignment="1">
      <alignment horizontal="center"/>
    </xf>
    <xf numFmtId="43" fontId="43" fillId="0" borderId="53" xfId="4" applyFont="1" applyFill="1" applyBorder="1" applyAlignment="1">
      <alignment horizontal="right"/>
    </xf>
    <xf numFmtId="43" fontId="0" fillId="0" borderId="0" xfId="4" applyFont="1"/>
    <xf numFmtId="0" fontId="29" fillId="0" borderId="53" xfId="0" applyFont="1" applyBorder="1" applyAlignment="1">
      <alignment horizontal="center"/>
    </xf>
    <xf numFmtId="43" fontId="47" fillId="0" borderId="53" xfId="4" applyFont="1" applyBorder="1" applyAlignment="1">
      <alignment horizontal="right"/>
    </xf>
    <xf numFmtId="49" fontId="50" fillId="0" borderId="53" xfId="0" applyNumberFormat="1" applyFont="1" applyBorder="1" applyAlignment="1">
      <alignment horizontal="center"/>
    </xf>
    <xf numFmtId="49" fontId="45" fillId="0" borderId="53" xfId="0" applyNumberFormat="1" applyFont="1" applyFill="1" applyBorder="1" applyAlignment="1">
      <alignment horizontal="left"/>
    </xf>
    <xf numFmtId="2" fontId="43" fillId="0" borderId="53" xfId="0" applyNumberFormat="1" applyFont="1" applyFill="1" applyBorder="1" applyAlignment="1">
      <alignment horizontal="right"/>
    </xf>
    <xf numFmtId="2" fontId="43" fillId="0" borderId="60" xfId="0" applyNumberFormat="1" applyFont="1" applyFill="1" applyBorder="1" applyAlignment="1">
      <alignment horizontal="right"/>
    </xf>
    <xf numFmtId="0" fontId="7" fillId="0" borderId="53" xfId="0" applyFont="1" applyBorder="1" applyAlignment="1">
      <alignment horizontal="center"/>
    </xf>
    <xf numFmtId="49" fontId="29" fillId="0" borderId="53" xfId="0" applyNumberFormat="1" applyFont="1" applyBorder="1" applyAlignment="1">
      <alignment horizontal="left"/>
    </xf>
    <xf numFmtId="16" fontId="7" fillId="0" borderId="53" xfId="0" applyNumberFormat="1" applyFont="1" applyBorder="1" applyAlignment="1">
      <alignment horizontal="center"/>
    </xf>
    <xf numFmtId="0" fontId="9" fillId="0" borderId="53" xfId="0" applyFont="1" applyBorder="1" applyAlignment="1">
      <alignment horizontal="center"/>
    </xf>
    <xf numFmtId="43" fontId="47" fillId="0" borderId="53" xfId="4" applyFont="1" applyBorder="1" applyAlignment="1">
      <alignment horizontal="center"/>
    </xf>
    <xf numFmtId="0" fontId="47" fillId="0" borderId="60" xfId="0" applyFont="1" applyBorder="1" applyAlignment="1">
      <alignment horizontal="right"/>
    </xf>
    <xf numFmtId="0" fontId="29" fillId="0" borderId="53" xfId="0" applyFont="1" applyBorder="1" applyAlignment="1">
      <alignment horizontal="right"/>
    </xf>
    <xf numFmtId="49" fontId="29" fillId="0" borderId="53" xfId="0" applyNumberFormat="1" applyFont="1" applyBorder="1" applyAlignment="1"/>
    <xf numFmtId="43" fontId="0" fillId="0" borderId="53" xfId="4" applyFont="1" applyBorder="1" applyAlignment="1">
      <alignment horizontal="center"/>
    </xf>
    <xf numFmtId="0" fontId="51" fillId="0" borderId="0" xfId="5" applyFont="1"/>
    <xf numFmtId="0" fontId="52" fillId="0" borderId="0" xfId="5" quotePrefix="1" applyFont="1"/>
    <xf numFmtId="2" fontId="53" fillId="0" borderId="0" xfId="5" applyNumberFormat="1" applyFont="1"/>
    <xf numFmtId="167" fontId="53" fillId="0" borderId="0" xfId="5" applyNumberFormat="1" applyFont="1"/>
    <xf numFmtId="168" fontId="53" fillId="0" borderId="0" xfId="5" applyNumberFormat="1" applyFont="1"/>
    <xf numFmtId="0" fontId="53" fillId="0" borderId="0" xfId="5" applyFont="1"/>
    <xf numFmtId="0" fontId="52" fillId="0" borderId="0" xfId="5" applyFont="1"/>
    <xf numFmtId="0" fontId="54" fillId="2" borderId="1" xfId="5" applyFont="1" applyFill="1" applyBorder="1" applyAlignment="1">
      <alignment vertical="center"/>
    </xf>
    <xf numFmtId="0" fontId="54" fillId="2" borderId="3" xfId="5" applyFont="1" applyFill="1" applyBorder="1" applyAlignment="1">
      <alignment vertical="center"/>
    </xf>
    <xf numFmtId="2" fontId="54" fillId="2" borderId="3" xfId="5" applyNumberFormat="1" applyFont="1" applyFill="1" applyBorder="1" applyAlignment="1">
      <alignment vertical="center"/>
    </xf>
    <xf numFmtId="167" fontId="54" fillId="2" borderId="3" xfId="5" applyNumberFormat="1" applyFont="1" applyFill="1" applyBorder="1" applyAlignment="1">
      <alignment vertical="center"/>
    </xf>
    <xf numFmtId="168" fontId="54" fillId="2" borderId="4" xfId="5" applyNumberFormat="1" applyFont="1" applyFill="1" applyBorder="1" applyAlignment="1">
      <alignment vertical="center"/>
    </xf>
    <xf numFmtId="0" fontId="54" fillId="0" borderId="0" xfId="5" applyFont="1" applyAlignment="1">
      <alignment vertical="center"/>
    </xf>
    <xf numFmtId="0" fontId="51" fillId="0" borderId="73" xfId="5" applyFont="1" applyBorder="1" applyAlignment="1">
      <alignment horizontal="right"/>
    </xf>
    <xf numFmtId="0" fontId="51" fillId="0" borderId="74" xfId="5" applyFont="1" applyBorder="1" applyAlignment="1">
      <alignment horizontal="right"/>
    </xf>
    <xf numFmtId="2" fontId="51" fillId="0" borderId="74" xfId="5" applyNumberFormat="1" applyFont="1" applyBorder="1" applyAlignment="1">
      <alignment horizontal="right"/>
    </xf>
    <xf numFmtId="167" fontId="51" fillId="0" borderId="74" xfId="5" applyNumberFormat="1" applyFont="1" applyBorder="1" applyAlignment="1">
      <alignment horizontal="right"/>
    </xf>
    <xf numFmtId="168" fontId="51" fillId="0" borderId="75" xfId="5" applyNumberFormat="1" applyFont="1" applyBorder="1" applyAlignment="1">
      <alignment horizontal="right"/>
    </xf>
    <xf numFmtId="0" fontId="51" fillId="0" borderId="76" xfId="5" applyFont="1" applyBorder="1"/>
    <xf numFmtId="49" fontId="51" fillId="0" borderId="77" xfId="5" applyNumberFormat="1" applyFont="1" applyBorder="1"/>
    <xf numFmtId="2" fontId="51" fillId="0" borderId="78" xfId="5" applyNumberFormat="1" applyFont="1" applyBorder="1"/>
    <xf numFmtId="167" fontId="51" fillId="0" borderId="78" xfId="5" applyNumberFormat="1" applyFont="1" applyBorder="1"/>
    <xf numFmtId="168" fontId="51" fillId="0" borderId="79" xfId="5" applyNumberFormat="1" applyFont="1" applyBorder="1"/>
    <xf numFmtId="0" fontId="51" fillId="0" borderId="80" xfId="5" applyFont="1" applyBorder="1"/>
    <xf numFmtId="49" fontId="51" fillId="0" borderId="81" xfId="5" applyNumberFormat="1" applyFont="1" applyBorder="1"/>
    <xf numFmtId="2" fontId="51" fillId="0" borderId="82" xfId="5" applyNumberFormat="1" applyFont="1" applyBorder="1"/>
    <xf numFmtId="167" fontId="51" fillId="0" borderId="82" xfId="5" applyNumberFormat="1" applyFont="1" applyBorder="1"/>
    <xf numFmtId="168" fontId="51" fillId="0" borderId="83" xfId="5" applyNumberFormat="1" applyFont="1" applyBorder="1"/>
    <xf numFmtId="0" fontId="51" fillId="2" borderId="1" xfId="5" applyFont="1" applyFill="1" applyBorder="1"/>
    <xf numFmtId="49" fontId="51" fillId="2" borderId="3" xfId="5" applyNumberFormat="1" applyFont="1" applyFill="1" applyBorder="1"/>
    <xf numFmtId="2" fontId="51" fillId="2" borderId="3" xfId="5" applyNumberFormat="1" applyFont="1" applyFill="1" applyBorder="1"/>
    <xf numFmtId="167" fontId="51" fillId="2" borderId="3" xfId="5" applyNumberFormat="1" applyFont="1" applyFill="1" applyBorder="1"/>
    <xf numFmtId="168" fontId="51" fillId="2" borderId="4" xfId="5" applyNumberFormat="1" applyFont="1" applyFill="1" applyBorder="1"/>
    <xf numFmtId="0" fontId="51" fillId="0" borderId="84" xfId="5" applyFont="1" applyBorder="1"/>
    <xf numFmtId="49" fontId="51" fillId="0" borderId="85" xfId="5" applyNumberFormat="1" applyFont="1" applyBorder="1"/>
    <xf numFmtId="2" fontId="51" fillId="0" borderId="86" xfId="5" applyNumberFormat="1" applyFont="1" applyBorder="1"/>
    <xf numFmtId="167" fontId="51" fillId="0" borderId="86" xfId="5" applyNumberFormat="1" applyFont="1" applyBorder="1"/>
    <xf numFmtId="168" fontId="51" fillId="0" borderId="87" xfId="5" applyNumberFormat="1" applyFont="1" applyBorder="1"/>
    <xf numFmtId="0" fontId="52" fillId="0" borderId="25" xfId="5" applyFont="1" applyBorder="1"/>
    <xf numFmtId="49" fontId="52" fillId="0" borderId="26" xfId="5" applyNumberFormat="1" applyFont="1" applyBorder="1"/>
    <xf numFmtId="2" fontId="52" fillId="0" borderId="26" xfId="5" applyNumberFormat="1" applyFont="1" applyBorder="1"/>
    <xf numFmtId="167" fontId="52" fillId="0" borderId="26" xfId="5" applyNumberFormat="1" applyFont="1" applyBorder="1"/>
    <xf numFmtId="168" fontId="52" fillId="0" borderId="88" xfId="5" applyNumberFormat="1" applyFont="1" applyBorder="1"/>
    <xf numFmtId="0" fontId="54" fillId="2" borderId="0" xfId="5" applyFont="1" applyFill="1" applyAlignment="1">
      <alignment vertical="center"/>
    </xf>
    <xf numFmtId="0" fontId="53" fillId="0" borderId="73" xfId="5" applyFont="1" applyBorder="1"/>
    <xf numFmtId="169" fontId="53" fillId="0" borderId="74" xfId="5" applyNumberFormat="1" applyFont="1" applyBorder="1"/>
    <xf numFmtId="0" fontId="53" fillId="0" borderId="74" xfId="5" applyFont="1" applyBorder="1"/>
    <xf numFmtId="2" fontId="53" fillId="0" borderId="74" xfId="5" applyNumberFormat="1" applyFont="1" applyBorder="1"/>
    <xf numFmtId="170" fontId="53" fillId="0" borderId="75" xfId="5" applyNumberFormat="1" applyFont="1" applyBorder="1"/>
    <xf numFmtId="0" fontId="55" fillId="0" borderId="5" xfId="5" applyFont="1" applyBorder="1"/>
    <xf numFmtId="169" fontId="55" fillId="0" borderId="0" xfId="5" applyNumberFormat="1" applyFont="1" applyBorder="1"/>
    <xf numFmtId="0" fontId="55" fillId="0" borderId="0" xfId="5" applyFont="1" applyBorder="1"/>
    <xf numFmtId="2" fontId="55" fillId="0" borderId="0" xfId="5" applyNumberFormat="1" applyFont="1" applyBorder="1"/>
    <xf numFmtId="170" fontId="55" fillId="0" borderId="7" xfId="5" applyNumberFormat="1" applyFont="1" applyBorder="1"/>
    <xf numFmtId="0" fontId="53" fillId="0" borderId="76" xfId="5" applyFont="1" applyBorder="1"/>
    <xf numFmtId="169" fontId="53" fillId="0" borderId="78" xfId="5" applyNumberFormat="1" applyFont="1" applyBorder="1"/>
    <xf numFmtId="49" fontId="53" fillId="0" borderId="78" xfId="5" applyNumberFormat="1" applyFont="1" applyBorder="1"/>
    <xf numFmtId="2" fontId="53" fillId="0" borderId="78" xfId="5" applyNumberFormat="1" applyFont="1" applyBorder="1"/>
    <xf numFmtId="170" fontId="53" fillId="0" borderId="79" xfId="5" applyNumberFormat="1" applyFont="1" applyBorder="1"/>
    <xf numFmtId="49" fontId="53" fillId="0" borderId="78" xfId="5" applyNumberFormat="1" applyFont="1" applyFill="1" applyBorder="1"/>
    <xf numFmtId="0" fontId="53" fillId="0" borderId="89" xfId="5" applyFont="1" applyBorder="1"/>
    <xf numFmtId="169" fontId="53" fillId="0" borderId="90" xfId="5" applyNumberFormat="1" applyFont="1" applyBorder="1"/>
    <xf numFmtId="49" fontId="53" fillId="0" borderId="90" xfId="5" applyNumberFormat="1" applyFont="1" applyBorder="1"/>
    <xf numFmtId="2" fontId="53" fillId="0" borderId="90" xfId="5" applyNumberFormat="1" applyFont="1" applyBorder="1"/>
    <xf numFmtId="170" fontId="53" fillId="0" borderId="91" xfId="5" applyNumberFormat="1" applyFont="1" applyBorder="1"/>
    <xf numFmtId="0" fontId="56" fillId="2" borderId="5" xfId="5" applyFont="1" applyFill="1" applyBorder="1"/>
    <xf numFmtId="169" fontId="56" fillId="2" borderId="0" xfId="5" applyNumberFormat="1" applyFont="1" applyFill="1" applyBorder="1"/>
    <xf numFmtId="49" fontId="56" fillId="2" borderId="0" xfId="5" applyNumberFormat="1" applyFont="1" applyFill="1" applyBorder="1"/>
    <xf numFmtId="2" fontId="56" fillId="2" borderId="0" xfId="5" applyNumberFormat="1" applyFont="1" applyFill="1" applyBorder="1"/>
    <xf numFmtId="170" fontId="56" fillId="2" borderId="7" xfId="5" applyNumberFormat="1" applyFont="1" applyFill="1" applyBorder="1"/>
    <xf numFmtId="0" fontId="55" fillId="0" borderId="92" xfId="5" applyFont="1" applyBorder="1"/>
    <xf numFmtId="169" fontId="55" fillId="0" borderId="85" xfId="5" applyNumberFormat="1" applyFont="1" applyBorder="1"/>
    <xf numFmtId="49" fontId="55" fillId="0" borderId="85" xfId="5" applyNumberFormat="1" applyFont="1" applyBorder="1"/>
    <xf numFmtId="2" fontId="55" fillId="0" borderId="85" xfId="5" applyNumberFormat="1" applyFont="1" applyBorder="1"/>
    <xf numFmtId="170" fontId="55" fillId="0" borderId="93" xfId="5" applyNumberFormat="1" applyFont="1" applyBorder="1"/>
    <xf numFmtId="0" fontId="53" fillId="0" borderId="78" xfId="5" applyFont="1" applyBorder="1"/>
    <xf numFmtId="49" fontId="53" fillId="0" borderId="90" xfId="5" applyNumberFormat="1" applyFont="1" applyFill="1" applyBorder="1"/>
    <xf numFmtId="0" fontId="56" fillId="2" borderId="94" xfId="5" applyFont="1" applyFill="1" applyBorder="1"/>
    <xf numFmtId="169" fontId="56" fillId="2" borderId="95" xfId="5" applyNumberFormat="1" applyFont="1" applyFill="1" applyBorder="1"/>
    <xf numFmtId="0" fontId="56" fillId="2" borderId="95" xfId="5" applyFont="1" applyFill="1" applyBorder="1"/>
    <xf numFmtId="2" fontId="56" fillId="2" borderId="95" xfId="5" applyNumberFormat="1" applyFont="1" applyFill="1" applyBorder="1"/>
    <xf numFmtId="170" fontId="56" fillId="2" borderId="41" xfId="5" applyNumberFormat="1" applyFont="1" applyFill="1" applyBorder="1"/>
    <xf numFmtId="0" fontId="0" fillId="0" borderId="0" xfId="0" applyAlignment="1">
      <alignment horizontal="left" wrapText="1"/>
    </xf>
    <xf numFmtId="0" fontId="6" fillId="0" borderId="14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0" fontId="7" fillId="0" borderId="19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7" fillId="0" borderId="21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0" fontId="11" fillId="0" borderId="42" xfId="1" applyFont="1" applyBorder="1" applyAlignment="1">
      <alignment horizontal="center"/>
    </xf>
    <xf numFmtId="0" fontId="11" fillId="0" borderId="43" xfId="1" applyFont="1" applyBorder="1" applyAlignment="1">
      <alignment horizontal="center"/>
    </xf>
    <xf numFmtId="0" fontId="11" fillId="0" borderId="46" xfId="1" applyFont="1" applyBorder="1" applyAlignment="1">
      <alignment horizontal="center"/>
    </xf>
    <xf numFmtId="0" fontId="11" fillId="0" borderId="47" xfId="1" applyFont="1" applyBorder="1" applyAlignment="1">
      <alignment horizontal="center"/>
    </xf>
    <xf numFmtId="0" fontId="11" fillId="0" borderId="48" xfId="1" applyFont="1" applyBorder="1" applyAlignment="1">
      <alignment horizontal="left"/>
    </xf>
    <xf numFmtId="0" fontId="11" fillId="0" borderId="49" xfId="1" applyFont="1" applyBorder="1" applyAlignment="1">
      <alignment horizontal="left"/>
    </xf>
    <xf numFmtId="3" fontId="7" fillId="0" borderId="37" xfId="0" applyNumberFormat="1" applyFont="1" applyFill="1" applyBorder="1" applyAlignment="1">
      <alignment horizontal="right"/>
    </xf>
    <xf numFmtId="3" fontId="7" fillId="0" borderId="59" xfId="0" applyNumberFormat="1" applyFont="1" applyFill="1" applyBorder="1" applyAlignment="1">
      <alignment horizontal="right"/>
    </xf>
    <xf numFmtId="0" fontId="20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5" fillId="0" borderId="0" xfId="1" applyFont="1" applyAlignment="1">
      <alignment horizontal="center"/>
    </xf>
    <xf numFmtId="0" fontId="11" fillId="0" borderId="42" xfId="1" applyFont="1" applyFill="1" applyBorder="1" applyAlignment="1">
      <alignment horizontal="center"/>
    </xf>
    <xf numFmtId="0" fontId="11" fillId="0" borderId="43" xfId="1" applyFont="1" applyFill="1" applyBorder="1" applyAlignment="1">
      <alignment horizontal="center"/>
    </xf>
    <xf numFmtId="49" fontId="11" fillId="0" borderId="46" xfId="1" applyNumberFormat="1" applyFont="1" applyFill="1" applyBorder="1" applyAlignment="1">
      <alignment horizontal="center"/>
    </xf>
    <xf numFmtId="0" fontId="11" fillId="0" borderId="47" xfId="1" applyFont="1" applyFill="1" applyBorder="1" applyAlignment="1">
      <alignment horizontal="center"/>
    </xf>
    <xf numFmtId="0" fontId="11" fillId="0" borderId="48" xfId="1" applyFill="1" applyBorder="1" applyAlignment="1">
      <alignment horizontal="center" shrinkToFit="1"/>
    </xf>
    <xf numFmtId="0" fontId="11" fillId="0" borderId="49" xfId="1" applyFill="1" applyBorder="1" applyAlignment="1">
      <alignment horizontal="center" shrinkToFit="1"/>
    </xf>
  </cellXfs>
  <cellStyles count="6">
    <cellStyle name="Čárka" xfId="4" builtinId="3"/>
    <cellStyle name="Normální" xfId="0" builtinId="0"/>
    <cellStyle name="Normální 2" xfId="2"/>
    <cellStyle name="Normální 3" xfId="3"/>
    <cellStyle name="Normální 4" xfId="5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ocuments/ceny/1_ceny%20fle&#353;ka/5000%20ASPIRA/5009%20Komunikace%20Krupka%20AKK/rozpo&#269;ty/AKK_SO%2002%20Zpevn&#283;n&#233;%20ploch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ocuments/ceny/1_ceny%20fle&#353;ka/5000%20ASPIRA/5009%20Komunikace%20Krupka%20AKK/rozpo&#269;ty/AKK_SO%2002%20Zpevn&#283;n&#233;%20plochy_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Krycí list"/>
      <sheetName val="Rekapitulace"/>
      <sheetName val="Položky"/>
    </sheetNames>
    <sheetDataSet>
      <sheetData sheetId="0"/>
      <sheetData sheetId="1">
        <row r="4">
          <cell r="C4" t="str">
            <v>SO 02 Zpevněné plochy</v>
          </cell>
        </row>
        <row r="6">
          <cell r="C6" t="str">
            <v>Autokabel Krupka_Přístavba výrobní haly</v>
          </cell>
        </row>
      </sheetData>
      <sheetData sheetId="2">
        <row r="13">
          <cell r="E13">
            <v>6933933.2486000005</v>
          </cell>
          <cell r="F13">
            <v>1325816</v>
          </cell>
          <cell r="G13">
            <v>0</v>
          </cell>
          <cell r="H13">
            <v>689006</v>
          </cell>
          <cell r="I13">
            <v>0</v>
          </cell>
        </row>
        <row r="19">
          <cell r="H19">
            <v>0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"/>
      <sheetName val="Krycí list"/>
      <sheetName val="Rekapitulace"/>
      <sheetName val="Položky"/>
      <sheetName val="kanaliz"/>
      <sheetName val="vo-položky-el"/>
    </sheetNames>
    <sheetDataSet>
      <sheetData sheetId="0"/>
      <sheetData sheetId="1" refreshError="1"/>
      <sheetData sheetId="2">
        <row r="13">
          <cell r="E13">
            <v>6933933.2486000005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39"/>
  <sheetViews>
    <sheetView tabSelected="1" zoomScaleNormal="100" workbookViewId="0">
      <selection activeCell="B15" sqref="B15"/>
    </sheetView>
  </sheetViews>
  <sheetFormatPr defaultRowHeight="13.2"/>
  <cols>
    <col min="1" max="1" width="19.109375" customWidth="1"/>
    <col min="2" max="2" width="11.109375" customWidth="1"/>
    <col min="3" max="3" width="22.77734375" customWidth="1"/>
    <col min="7" max="7" width="6.44140625" customWidth="1"/>
    <col min="8" max="8" width="4" customWidth="1"/>
    <col min="9" max="9" width="5.21875" customWidth="1"/>
  </cols>
  <sheetData>
    <row r="4" spans="2:2" ht="30">
      <c r="B4" s="182" t="s">
        <v>523</v>
      </c>
    </row>
    <row r="5" spans="2:2" ht="37.799999999999997" customHeight="1">
      <c r="B5" s="185" t="s">
        <v>525</v>
      </c>
    </row>
    <row r="6" spans="2:2" ht="50.4" customHeight="1">
      <c r="B6" s="182" t="s">
        <v>524</v>
      </c>
    </row>
    <row r="12" spans="2:2" ht="34.799999999999997">
      <c r="B12" s="183" t="s">
        <v>1246</v>
      </c>
    </row>
    <row r="19" spans="2:3" ht="73.8" customHeight="1"/>
    <row r="31" spans="2:3">
      <c r="B31" t="s">
        <v>519</v>
      </c>
      <c r="C31" t="s">
        <v>520</v>
      </c>
    </row>
    <row r="32" spans="2:3">
      <c r="C32" t="s">
        <v>526</v>
      </c>
    </row>
    <row r="33" spans="2:3">
      <c r="B33" t="s">
        <v>521</v>
      </c>
      <c r="C33" t="s">
        <v>522</v>
      </c>
    </row>
    <row r="39" spans="2:3">
      <c r="B39" s="184">
        <v>42705</v>
      </c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28" workbookViewId="0">
      <selection activeCell="L33" sqref="L33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" customHeight="1">
      <c r="A3" s="3" t="s">
        <v>1</v>
      </c>
      <c r="B3" s="4"/>
      <c r="C3" s="5" t="s">
        <v>2</v>
      </c>
      <c r="D3" s="5"/>
      <c r="E3" s="5"/>
      <c r="F3" s="5"/>
      <c r="G3" s="6"/>
    </row>
    <row r="4" spans="1:57" ht="12.9" customHeight="1">
      <c r="A4" s="176"/>
      <c r="B4" s="177"/>
      <c r="C4" s="178" t="s">
        <v>518</v>
      </c>
      <c r="D4" s="81"/>
      <c r="E4" s="81"/>
      <c r="F4" s="7"/>
      <c r="G4" s="8"/>
    </row>
    <row r="5" spans="1:57" ht="12.9" customHeight="1">
      <c r="A5" s="179" t="s">
        <v>4</v>
      </c>
      <c r="B5" s="180"/>
      <c r="C5" s="181" t="s">
        <v>5</v>
      </c>
      <c r="D5" s="181"/>
      <c r="E5" s="181"/>
      <c r="F5" s="11"/>
      <c r="G5" s="12"/>
    </row>
    <row r="6" spans="1:57" ht="12.9" customHeight="1">
      <c r="A6" s="176"/>
      <c r="B6" s="177"/>
      <c r="C6" s="178" t="s">
        <v>66</v>
      </c>
      <c r="D6" s="81"/>
      <c r="E6" s="81"/>
      <c r="F6" s="13"/>
      <c r="G6" s="8"/>
    </row>
    <row r="7" spans="1:57">
      <c r="A7" s="9" t="s">
        <v>6</v>
      </c>
      <c r="B7" s="10"/>
      <c r="C7" s="481" t="s">
        <v>515</v>
      </c>
      <c r="D7" s="482"/>
      <c r="E7" s="14"/>
      <c r="F7" s="15"/>
      <c r="G7" s="16"/>
      <c r="H7" s="17"/>
      <c r="I7" s="17"/>
    </row>
    <row r="8" spans="1:57">
      <c r="A8" s="9" t="s">
        <v>7</v>
      </c>
      <c r="B8" s="10"/>
      <c r="C8" s="481"/>
      <c r="D8" s="482"/>
      <c r="E8" s="11"/>
      <c r="F8" s="10"/>
      <c r="G8" s="18"/>
    </row>
    <row r="9" spans="1:57">
      <c r="A9" s="19" t="s">
        <v>8</v>
      </c>
      <c r="B9" s="20"/>
      <c r="C9" s="20"/>
      <c r="D9" s="20"/>
      <c r="E9" s="21" t="s">
        <v>9</v>
      </c>
      <c r="F9" s="20"/>
      <c r="G9" s="22" t="s">
        <v>514</v>
      </c>
    </row>
    <row r="10" spans="1:57">
      <c r="A10" s="23" t="s">
        <v>10</v>
      </c>
      <c r="B10" s="7"/>
      <c r="C10" s="7"/>
      <c r="D10" s="7"/>
      <c r="E10" s="24" t="s">
        <v>11</v>
      </c>
      <c r="F10" s="7"/>
      <c r="G10" s="8"/>
      <c r="BA10" s="25"/>
      <c r="BB10" s="25"/>
      <c r="BC10" s="25"/>
      <c r="BD10" s="25"/>
      <c r="BE10" s="25"/>
    </row>
    <row r="11" spans="1:57">
      <c r="A11" s="23"/>
      <c r="B11" s="7"/>
      <c r="C11" s="7" t="s">
        <v>516</v>
      </c>
      <c r="D11" s="7"/>
      <c r="E11" s="483"/>
      <c r="F11" s="484"/>
      <c r="G11" s="485"/>
    </row>
    <row r="12" spans="1:57" ht="28.5" customHeight="1" thickBot="1">
      <c r="A12" s="26" t="s">
        <v>12</v>
      </c>
      <c r="B12" s="27"/>
      <c r="C12" s="27"/>
      <c r="D12" s="27"/>
      <c r="E12" s="28"/>
      <c r="F12" s="28"/>
      <c r="G12" s="29"/>
    </row>
    <row r="13" spans="1:57" ht="17.25" customHeight="1" thickBot="1">
      <c r="A13" s="30" t="s">
        <v>13</v>
      </c>
      <c r="B13" s="31"/>
      <c r="C13" s="32"/>
      <c r="D13" s="33" t="s">
        <v>14</v>
      </c>
      <c r="E13" s="34"/>
      <c r="F13" s="34"/>
      <c r="G13" s="32"/>
    </row>
    <row r="14" spans="1:57" ht="15.9" customHeight="1">
      <c r="A14" s="35"/>
      <c r="B14" s="36" t="s">
        <v>15</v>
      </c>
      <c r="C14" s="37">
        <f>Dodavka</f>
        <v>0</v>
      </c>
      <c r="D14" s="38" t="str">
        <f>Rekapitulace!A41</f>
        <v>Kompletační činnost zhotovitele</v>
      </c>
      <c r="E14" s="39"/>
      <c r="F14" s="40"/>
      <c r="G14" s="37">
        <f>Rekapitulace!I41</f>
        <v>0</v>
      </c>
    </row>
    <row r="15" spans="1:57" ht="15.9" customHeight="1">
      <c r="A15" s="35" t="s">
        <v>16</v>
      </c>
      <c r="B15" s="36" t="s">
        <v>17</v>
      </c>
      <c r="C15" s="37">
        <f>Mont</f>
        <v>0</v>
      </c>
      <c r="D15" s="19" t="str">
        <f>Rekapitulace!A42</f>
        <v>Provozní vlivy</v>
      </c>
      <c r="E15" s="41"/>
      <c r="F15" s="42"/>
      <c r="G15" s="37">
        <f>Rekapitulace!I42</f>
        <v>0</v>
      </c>
    </row>
    <row r="16" spans="1:57" ht="15.9" customHeight="1">
      <c r="A16" s="35" t="s">
        <v>18</v>
      </c>
      <c r="B16" s="36" t="s">
        <v>19</v>
      </c>
      <c r="C16" s="37">
        <f>HSV</f>
        <v>0</v>
      </c>
      <c r="D16" s="19" t="str">
        <f>Rekapitulace!A43</f>
        <v>Zařízení staveniště</v>
      </c>
      <c r="E16" s="41"/>
      <c r="F16" s="42"/>
      <c r="G16" s="37">
        <f>Rekapitulace!I43</f>
        <v>0</v>
      </c>
    </row>
    <row r="17" spans="1:7" ht="15.9" customHeight="1">
      <c r="A17" s="43" t="s">
        <v>20</v>
      </c>
      <c r="B17" s="36" t="s">
        <v>21</v>
      </c>
      <c r="C17" s="37">
        <f>PSV</f>
        <v>0</v>
      </c>
      <c r="D17" s="19"/>
      <c r="E17" s="41"/>
      <c r="F17" s="42"/>
      <c r="G17" s="37"/>
    </row>
    <row r="18" spans="1:7" ht="15.9" customHeight="1">
      <c r="A18" s="44" t="s">
        <v>22</v>
      </c>
      <c r="B18" s="36"/>
      <c r="C18" s="37">
        <f>SUM(C14:C17)</f>
        <v>0</v>
      </c>
      <c r="D18" s="45"/>
      <c r="E18" s="41"/>
      <c r="F18" s="42"/>
      <c r="G18" s="37"/>
    </row>
    <row r="19" spans="1:7" ht="15.9" customHeight="1">
      <c r="A19" s="44"/>
      <c r="B19" s="36"/>
      <c r="C19" s="37"/>
      <c r="D19" s="19"/>
      <c r="E19" s="41"/>
      <c r="F19" s="42"/>
      <c r="G19" s="37"/>
    </row>
    <row r="20" spans="1:7" ht="15.9" customHeight="1">
      <c r="A20" s="44" t="s">
        <v>23</v>
      </c>
      <c r="B20" s="36"/>
      <c r="C20" s="37">
        <f>HZS</f>
        <v>0</v>
      </c>
      <c r="D20" s="19"/>
      <c r="E20" s="41"/>
      <c r="F20" s="42"/>
      <c r="G20" s="37"/>
    </row>
    <row r="21" spans="1:7" ht="15.9" customHeight="1">
      <c r="A21" s="23" t="s">
        <v>24</v>
      </c>
      <c r="B21" s="7"/>
      <c r="C21" s="37">
        <f>C18+C20</f>
        <v>0</v>
      </c>
      <c r="D21" s="19" t="s">
        <v>25</v>
      </c>
      <c r="E21" s="41"/>
      <c r="F21" s="42"/>
      <c r="G21" s="37">
        <f>G22-SUM(G14:G20)</f>
        <v>0</v>
      </c>
    </row>
    <row r="22" spans="1:7" ht="15.9" customHeight="1" thickBot="1">
      <c r="A22" s="19" t="s">
        <v>26</v>
      </c>
      <c r="B22" s="20"/>
      <c r="C22" s="46">
        <f>C21+G22</f>
        <v>0</v>
      </c>
      <c r="D22" s="47" t="s">
        <v>27</v>
      </c>
      <c r="E22" s="48"/>
      <c r="F22" s="49"/>
      <c r="G22" s="37">
        <f>VRN</f>
        <v>0</v>
      </c>
    </row>
    <row r="23" spans="1:7">
      <c r="A23" s="3" t="s">
        <v>28</v>
      </c>
      <c r="B23" s="5"/>
      <c r="C23" s="50" t="s">
        <v>29</v>
      </c>
      <c r="D23" s="5"/>
      <c r="E23" s="50" t="s">
        <v>30</v>
      </c>
      <c r="F23" s="5"/>
      <c r="G23" s="6"/>
    </row>
    <row r="24" spans="1:7">
      <c r="A24" s="9"/>
      <c r="B24" s="10" t="s">
        <v>517</v>
      </c>
      <c r="C24" s="11" t="s">
        <v>31</v>
      </c>
      <c r="D24" s="10"/>
      <c r="E24" s="11" t="s">
        <v>31</v>
      </c>
      <c r="F24" s="10"/>
      <c r="G24" s="12"/>
    </row>
    <row r="25" spans="1:7">
      <c r="A25" s="23" t="s">
        <v>32</v>
      </c>
      <c r="B25" s="51"/>
      <c r="C25" s="24" t="s">
        <v>32</v>
      </c>
      <c r="D25" s="7"/>
      <c r="E25" s="24" t="s">
        <v>32</v>
      </c>
      <c r="F25" s="7"/>
      <c r="G25" s="8"/>
    </row>
    <row r="26" spans="1:7">
      <c r="A26" s="23"/>
      <c r="B26" s="175">
        <v>42705</v>
      </c>
      <c r="C26" s="24" t="s">
        <v>33</v>
      </c>
      <c r="D26" s="7"/>
      <c r="E26" s="24" t="s">
        <v>34</v>
      </c>
      <c r="F26" s="7"/>
      <c r="G26" s="8"/>
    </row>
    <row r="27" spans="1:7">
      <c r="A27" s="23"/>
      <c r="B27" s="7"/>
      <c r="C27" s="24"/>
      <c r="D27" s="7"/>
      <c r="E27" s="24"/>
      <c r="F27" s="7"/>
      <c r="G27" s="8"/>
    </row>
    <row r="28" spans="1:7" ht="97.5" customHeight="1">
      <c r="A28" s="23"/>
      <c r="B28" s="7"/>
      <c r="C28" s="24"/>
      <c r="D28" s="7"/>
      <c r="E28" s="24"/>
      <c r="F28" s="7"/>
      <c r="G28" s="8"/>
    </row>
    <row r="29" spans="1:7">
      <c r="A29" s="9" t="s">
        <v>35</v>
      </c>
      <c r="B29" s="10"/>
      <c r="C29" s="52">
        <v>0</v>
      </c>
      <c r="D29" s="10" t="s">
        <v>36</v>
      </c>
      <c r="E29" s="11"/>
      <c r="F29" s="53">
        <v>0</v>
      </c>
      <c r="G29" s="12"/>
    </row>
    <row r="30" spans="1:7">
      <c r="A30" s="9" t="s">
        <v>35</v>
      </c>
      <c r="B30" s="10"/>
      <c r="C30" s="52">
        <v>15</v>
      </c>
      <c r="D30" s="10" t="s">
        <v>36</v>
      </c>
      <c r="E30" s="11"/>
      <c r="F30" s="53">
        <v>0</v>
      </c>
      <c r="G30" s="12"/>
    </row>
    <row r="31" spans="1:7">
      <c r="A31" s="9" t="s">
        <v>37</v>
      </c>
      <c r="B31" s="10"/>
      <c r="C31" s="52">
        <v>15</v>
      </c>
      <c r="D31" s="10" t="s">
        <v>36</v>
      </c>
      <c r="E31" s="11"/>
      <c r="F31" s="54">
        <f>ROUND(PRODUCT(F30,C31/100),1)</f>
        <v>0</v>
      </c>
      <c r="G31" s="22"/>
    </row>
    <row r="32" spans="1:7">
      <c r="A32" s="9" t="s">
        <v>35</v>
      </c>
      <c r="B32" s="10"/>
      <c r="C32" s="52">
        <v>21</v>
      </c>
      <c r="D32" s="10" t="s">
        <v>36</v>
      </c>
      <c r="E32" s="11"/>
      <c r="F32" s="53">
        <f>C22</f>
        <v>0</v>
      </c>
      <c r="G32" s="12"/>
    </row>
    <row r="33" spans="1:8">
      <c r="A33" s="9" t="s">
        <v>37</v>
      </c>
      <c r="B33" s="10"/>
      <c r="C33" s="52">
        <v>21</v>
      </c>
      <c r="D33" s="10" t="s">
        <v>36</v>
      </c>
      <c r="E33" s="11"/>
      <c r="F33" s="54">
        <f>ROUND(PRODUCT(F32,C33/100),1)</f>
        <v>0</v>
      </c>
      <c r="G33" s="22"/>
    </row>
    <row r="34" spans="1:8" s="60" customFormat="1" ht="19.5" customHeight="1" thickBot="1">
      <c r="A34" s="55" t="s">
        <v>38</v>
      </c>
      <c r="B34" s="56"/>
      <c r="C34" s="56"/>
      <c r="D34" s="56"/>
      <c r="E34" s="57"/>
      <c r="F34" s="58">
        <f>CEILING(SUM(F29:F33),IF(SUM(F29:F33)&gt;=0,1,-1))</f>
        <v>0</v>
      </c>
      <c r="G34" s="59"/>
    </row>
    <row r="36" spans="1:8">
      <c r="A36" s="61" t="s">
        <v>39</v>
      </c>
      <c r="B36" s="61"/>
      <c r="C36" s="61"/>
      <c r="D36" s="61"/>
      <c r="E36" s="61"/>
      <c r="F36" s="61"/>
      <c r="G36" s="61"/>
      <c r="H36" t="s">
        <v>3</v>
      </c>
    </row>
    <row r="37" spans="1:8" ht="14.25" customHeight="1">
      <c r="A37" s="61"/>
      <c r="B37" s="486" t="s">
        <v>513</v>
      </c>
      <c r="C37" s="486"/>
      <c r="D37" s="486"/>
      <c r="E37" s="486"/>
      <c r="F37" s="486"/>
      <c r="G37" s="486"/>
      <c r="H37" t="s">
        <v>3</v>
      </c>
    </row>
    <row r="38" spans="1:8" ht="12.75" customHeight="1">
      <c r="A38" s="62"/>
      <c r="B38" s="486"/>
      <c r="C38" s="486"/>
      <c r="D38" s="486"/>
      <c r="E38" s="486"/>
      <c r="F38" s="486"/>
      <c r="G38" s="486"/>
      <c r="H38" t="s">
        <v>3</v>
      </c>
    </row>
    <row r="39" spans="1:8">
      <c r="A39" s="62"/>
      <c r="B39" s="486"/>
      <c r="C39" s="486"/>
      <c r="D39" s="486"/>
      <c r="E39" s="486"/>
      <c r="F39" s="486"/>
      <c r="G39" s="486"/>
      <c r="H39" t="s">
        <v>3</v>
      </c>
    </row>
    <row r="40" spans="1:8">
      <c r="A40" s="62"/>
      <c r="B40" s="486"/>
      <c r="C40" s="486"/>
      <c r="D40" s="486"/>
      <c r="E40" s="486"/>
      <c r="F40" s="486"/>
      <c r="G40" s="486"/>
      <c r="H40" t="s">
        <v>3</v>
      </c>
    </row>
    <row r="41" spans="1:8">
      <c r="A41" s="62"/>
      <c r="B41" s="486"/>
      <c r="C41" s="486"/>
      <c r="D41" s="486"/>
      <c r="E41" s="486"/>
      <c r="F41" s="486"/>
      <c r="G41" s="486"/>
      <c r="H41" t="s">
        <v>3</v>
      </c>
    </row>
    <row r="42" spans="1:8">
      <c r="A42" s="62"/>
      <c r="B42" s="486"/>
      <c r="C42" s="486"/>
      <c r="D42" s="486"/>
      <c r="E42" s="486"/>
      <c r="F42" s="486"/>
      <c r="G42" s="486"/>
      <c r="H42" t="s">
        <v>3</v>
      </c>
    </row>
    <row r="43" spans="1:8">
      <c r="A43" s="62"/>
      <c r="B43" s="486"/>
      <c r="C43" s="486"/>
      <c r="D43" s="486"/>
      <c r="E43" s="486"/>
      <c r="F43" s="486"/>
      <c r="G43" s="486"/>
      <c r="H43" t="s">
        <v>3</v>
      </c>
    </row>
    <row r="44" spans="1:8">
      <c r="A44" s="62"/>
      <c r="B44" s="486"/>
      <c r="C44" s="486"/>
      <c r="D44" s="486"/>
      <c r="E44" s="486"/>
      <c r="F44" s="486"/>
      <c r="G44" s="486"/>
      <c r="H44" t="s">
        <v>3</v>
      </c>
    </row>
    <row r="45" spans="1:8" ht="3" customHeight="1">
      <c r="A45" s="62"/>
      <c r="B45" s="486"/>
      <c r="C45" s="486"/>
      <c r="D45" s="486"/>
      <c r="E45" s="486"/>
      <c r="F45" s="486"/>
      <c r="G45" s="486"/>
      <c r="H45" t="s">
        <v>3</v>
      </c>
    </row>
    <row r="46" spans="1:8">
      <c r="B46" s="480"/>
      <c r="C46" s="480"/>
      <c r="D46" s="480"/>
      <c r="E46" s="480"/>
      <c r="F46" s="480"/>
      <c r="G46" s="480"/>
    </row>
    <row r="47" spans="1:8">
      <c r="B47" s="480"/>
      <c r="C47" s="480"/>
      <c r="D47" s="480"/>
      <c r="E47" s="480"/>
      <c r="F47" s="480"/>
      <c r="G47" s="480"/>
    </row>
    <row r="48" spans="1:8">
      <c r="B48" s="480"/>
      <c r="C48" s="480"/>
      <c r="D48" s="480"/>
      <c r="E48" s="480"/>
      <c r="F48" s="480"/>
      <c r="G48" s="480"/>
    </row>
    <row r="49" spans="2:7">
      <c r="B49" s="480"/>
      <c r="C49" s="480"/>
      <c r="D49" s="480"/>
      <c r="E49" s="480"/>
      <c r="F49" s="480"/>
      <c r="G49" s="480"/>
    </row>
    <row r="50" spans="2:7">
      <c r="B50" s="480"/>
      <c r="C50" s="480"/>
      <c r="D50" s="480"/>
      <c r="E50" s="480"/>
      <c r="F50" s="480"/>
      <c r="G50" s="480"/>
    </row>
    <row r="51" spans="2:7">
      <c r="B51" s="480"/>
      <c r="C51" s="480"/>
      <c r="D51" s="480"/>
      <c r="E51" s="480"/>
      <c r="F51" s="480"/>
      <c r="G51" s="480"/>
    </row>
    <row r="52" spans="2:7">
      <c r="B52" s="480"/>
      <c r="C52" s="480"/>
      <c r="D52" s="480"/>
      <c r="E52" s="480"/>
      <c r="F52" s="480"/>
      <c r="G52" s="480"/>
    </row>
    <row r="53" spans="2:7">
      <c r="B53" s="480"/>
      <c r="C53" s="480"/>
      <c r="D53" s="480"/>
      <c r="E53" s="480"/>
      <c r="F53" s="480"/>
      <c r="G53" s="480"/>
    </row>
    <row r="54" spans="2:7">
      <c r="B54" s="480"/>
      <c r="C54" s="480"/>
      <c r="D54" s="480"/>
      <c r="E54" s="480"/>
      <c r="F54" s="480"/>
      <c r="G54" s="480"/>
    </row>
    <row r="55" spans="2:7">
      <c r="B55" s="480"/>
      <c r="C55" s="480"/>
      <c r="D55" s="480"/>
      <c r="E55" s="480"/>
      <c r="F55" s="480"/>
      <c r="G55" s="480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5"/>
  <sheetViews>
    <sheetView topLeftCell="A16" workbookViewId="0">
      <selection activeCell="K44" sqref="K44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9" ht="13.8" thickTop="1">
      <c r="A1" s="487" t="s">
        <v>4</v>
      </c>
      <c r="B1" s="488"/>
      <c r="C1" s="63" t="str">
        <f>CONCATENATE(cislostavby," ",nazevstavby)</f>
        <v xml:space="preserve"> ZŠ Milín</v>
      </c>
      <c r="D1" s="64"/>
      <c r="E1" s="65"/>
      <c r="F1" s="64"/>
      <c r="G1" s="66"/>
      <c r="H1" s="67"/>
      <c r="I1" s="68"/>
    </row>
    <row r="2" spans="1:9" ht="13.8" thickBot="1">
      <c r="A2" s="489" t="s">
        <v>1</v>
      </c>
      <c r="B2" s="490"/>
      <c r="C2" s="69" t="str">
        <f>CONCATENATE(cisloobjektu," ",nazevobjektu)</f>
        <v xml:space="preserve"> SO 01 Stavební úpravy , učebny a hvězdárna</v>
      </c>
      <c r="D2" s="70"/>
      <c r="E2" s="71"/>
      <c r="F2" s="70"/>
      <c r="G2" s="491"/>
      <c r="H2" s="491"/>
      <c r="I2" s="492"/>
    </row>
    <row r="3" spans="1:9" ht="13.8" thickTop="1">
      <c r="F3" s="7"/>
    </row>
    <row r="4" spans="1:9" ht="19.5" customHeight="1">
      <c r="A4" s="72" t="s">
        <v>40</v>
      </c>
      <c r="B4" s="1"/>
      <c r="C4" s="1"/>
      <c r="D4" s="1"/>
      <c r="E4" s="73"/>
      <c r="F4" s="1"/>
      <c r="G4" s="1"/>
      <c r="H4" s="1"/>
      <c r="I4" s="1"/>
    </row>
    <row r="5" spans="1:9" ht="13.8" thickBot="1"/>
    <row r="6" spans="1:9" s="7" customFormat="1" ht="13.8" thickBot="1">
      <c r="A6" s="74"/>
      <c r="B6" s="75" t="s">
        <v>41</v>
      </c>
      <c r="C6" s="75"/>
      <c r="D6" s="76"/>
      <c r="E6" s="77" t="s">
        <v>42</v>
      </c>
      <c r="F6" s="78" t="s">
        <v>43</v>
      </c>
      <c r="G6" s="78" t="s">
        <v>44</v>
      </c>
      <c r="H6" s="78" t="s">
        <v>45</v>
      </c>
      <c r="I6" s="79" t="s">
        <v>23</v>
      </c>
    </row>
    <row r="7" spans="1:9" s="7" customFormat="1">
      <c r="A7" s="171" t="str">
        <f>Položky!B7</f>
        <v>1</v>
      </c>
      <c r="B7" s="80" t="str">
        <f>Položky!C7</f>
        <v>Zemní práce</v>
      </c>
      <c r="C7" s="81"/>
      <c r="D7" s="82"/>
      <c r="E7" s="172">
        <f>Položky!BA15</f>
        <v>0</v>
      </c>
      <c r="F7" s="173">
        <f>Položky!BB15</f>
        <v>0</v>
      </c>
      <c r="G7" s="173">
        <f>Položky!BC15</f>
        <v>0</v>
      </c>
      <c r="H7" s="173">
        <f>Položky!BD15</f>
        <v>0</v>
      </c>
      <c r="I7" s="174">
        <f>Položky!BE15</f>
        <v>0</v>
      </c>
    </row>
    <row r="8" spans="1:9" s="7" customFormat="1">
      <c r="A8" s="171" t="str">
        <f>Položky!B16</f>
        <v>2</v>
      </c>
      <c r="B8" s="80" t="str">
        <f>Položky!C16</f>
        <v>Základy</v>
      </c>
      <c r="C8" s="81"/>
      <c r="D8" s="82"/>
      <c r="E8" s="172">
        <f>Položky!BA24</f>
        <v>0</v>
      </c>
      <c r="F8" s="173">
        <f>Položky!BB24</f>
        <v>0</v>
      </c>
      <c r="G8" s="173">
        <f>Položky!BC24</f>
        <v>0</v>
      </c>
      <c r="H8" s="173">
        <f>Položky!BD24</f>
        <v>0</v>
      </c>
      <c r="I8" s="174">
        <f>Položky!BE24</f>
        <v>0</v>
      </c>
    </row>
    <row r="9" spans="1:9" s="7" customFormat="1">
      <c r="A9" s="171" t="str">
        <f>Položky!B25</f>
        <v>3</v>
      </c>
      <c r="B9" s="80" t="str">
        <f>Položky!C25</f>
        <v>Svislé konstrukce</v>
      </c>
      <c r="C9" s="81"/>
      <c r="D9" s="82"/>
      <c r="E9" s="172">
        <f>Položky!BA55</f>
        <v>0</v>
      </c>
      <c r="F9" s="173">
        <f>Položky!BB55</f>
        <v>0</v>
      </c>
      <c r="G9" s="173">
        <f>Položky!BC55</f>
        <v>0</v>
      </c>
      <c r="H9" s="173">
        <f>Položky!BD55</f>
        <v>0</v>
      </c>
      <c r="I9" s="174">
        <f>Položky!BE55</f>
        <v>0</v>
      </c>
    </row>
    <row r="10" spans="1:9" s="7" customFormat="1">
      <c r="A10" s="171" t="str">
        <f>Položky!B56</f>
        <v>4</v>
      </c>
      <c r="B10" s="80" t="str">
        <f>Položky!C56</f>
        <v>Vodorovné konstrukce</v>
      </c>
      <c r="C10" s="81"/>
      <c r="D10" s="82"/>
      <c r="E10" s="172">
        <f>Položky!BA67</f>
        <v>0</v>
      </c>
      <c r="F10" s="173">
        <f>Položky!BB67</f>
        <v>0</v>
      </c>
      <c r="G10" s="173">
        <f>Položky!BC67</f>
        <v>0</v>
      </c>
      <c r="H10" s="173">
        <f>Položky!BD67</f>
        <v>0</v>
      </c>
      <c r="I10" s="174">
        <f>Položky!BE67</f>
        <v>0</v>
      </c>
    </row>
    <row r="11" spans="1:9" s="7" customFormat="1">
      <c r="A11" s="171" t="str">
        <f>Položky!B68</f>
        <v>61</v>
      </c>
      <c r="B11" s="80" t="str">
        <f>Položky!C68</f>
        <v>Úpravy povrchů vnitřní</v>
      </c>
      <c r="C11" s="81"/>
      <c r="D11" s="82"/>
      <c r="E11" s="172">
        <f>Položky!BA76</f>
        <v>0</v>
      </c>
      <c r="F11" s="173">
        <f>Položky!BB76</f>
        <v>0</v>
      </c>
      <c r="G11" s="173">
        <f>Položky!BC76</f>
        <v>0</v>
      </c>
      <c r="H11" s="173">
        <f>Položky!BD76</f>
        <v>0</v>
      </c>
      <c r="I11" s="174">
        <f>Položky!BE76</f>
        <v>0</v>
      </c>
    </row>
    <row r="12" spans="1:9" s="7" customFormat="1">
      <c r="A12" s="171" t="str">
        <f>Položky!B77</f>
        <v>62</v>
      </c>
      <c r="B12" s="80" t="str">
        <f>Položky!C77</f>
        <v>Úprava povrchů vnější</v>
      </c>
      <c r="C12" s="81"/>
      <c r="D12" s="82"/>
      <c r="E12" s="172">
        <f>Položky!BA80</f>
        <v>0</v>
      </c>
      <c r="F12" s="173">
        <f>Položky!BB80</f>
        <v>0</v>
      </c>
      <c r="G12" s="173">
        <f>Položky!BC80</f>
        <v>0</v>
      </c>
      <c r="H12" s="173">
        <f>Položky!BD80</f>
        <v>0</v>
      </c>
      <c r="I12" s="174">
        <f>Položky!BE80</f>
        <v>0</v>
      </c>
    </row>
    <row r="13" spans="1:9" s="7" customFormat="1">
      <c r="A13" s="171" t="str">
        <f>Položky!B81</f>
        <v>63</v>
      </c>
      <c r="B13" s="80" t="str">
        <f>Položky!C81</f>
        <v>Podlahy a podlahové konstrukce</v>
      </c>
      <c r="C13" s="81"/>
      <c r="D13" s="82"/>
      <c r="E13" s="172">
        <f>Položky!BA88</f>
        <v>0</v>
      </c>
      <c r="F13" s="173">
        <f>Položky!BB88</f>
        <v>0</v>
      </c>
      <c r="G13" s="173">
        <f>Položky!BC88</f>
        <v>0</v>
      </c>
      <c r="H13" s="173">
        <f>Položky!BD88</f>
        <v>0</v>
      </c>
      <c r="I13" s="174">
        <f>Položky!BE88</f>
        <v>0</v>
      </c>
    </row>
    <row r="14" spans="1:9" s="7" customFormat="1">
      <c r="A14" s="171" t="str">
        <f>Položky!B89</f>
        <v>64</v>
      </c>
      <c r="B14" s="80" t="str">
        <f>Položky!C89</f>
        <v>Výplně otvorů</v>
      </c>
      <c r="C14" s="81"/>
      <c r="D14" s="82"/>
      <c r="E14" s="172">
        <f>Položky!BA98</f>
        <v>0</v>
      </c>
      <c r="F14" s="173">
        <f>Položky!BB98</f>
        <v>0</v>
      </c>
      <c r="G14" s="173">
        <f>Položky!BC98</f>
        <v>0</v>
      </c>
      <c r="H14" s="173">
        <f>Položky!BD98</f>
        <v>0</v>
      </c>
      <c r="I14" s="174">
        <f>Položky!BE98</f>
        <v>0</v>
      </c>
    </row>
    <row r="15" spans="1:9" s="7" customFormat="1">
      <c r="A15" s="171" t="str">
        <f>Položky!B99</f>
        <v>95</v>
      </c>
      <c r="B15" s="80" t="str">
        <f>Položky!C99</f>
        <v>Dokončovací práce</v>
      </c>
      <c r="C15" s="81"/>
      <c r="D15" s="82"/>
      <c r="E15" s="172">
        <f>Položky!BA108</f>
        <v>0</v>
      </c>
      <c r="F15" s="173">
        <f>Položky!BB108</f>
        <v>0</v>
      </c>
      <c r="G15" s="173">
        <f>Položky!BC108</f>
        <v>0</v>
      </c>
      <c r="H15" s="173">
        <f>Položky!BD108</f>
        <v>0</v>
      </c>
      <c r="I15" s="174">
        <f>Položky!BE108</f>
        <v>0</v>
      </c>
    </row>
    <row r="16" spans="1:9" s="7" customFormat="1">
      <c r="A16" s="171" t="str">
        <f>Položky!B109</f>
        <v>96</v>
      </c>
      <c r="B16" s="80" t="str">
        <f>Položky!C109</f>
        <v>Bourání konstrukcí</v>
      </c>
      <c r="C16" s="81"/>
      <c r="D16" s="82"/>
      <c r="E16" s="172">
        <f>Položky!BA137</f>
        <v>0</v>
      </c>
      <c r="F16" s="173">
        <f>Položky!BB137</f>
        <v>0</v>
      </c>
      <c r="G16" s="173">
        <f>Položky!BC137</f>
        <v>0</v>
      </c>
      <c r="H16" s="173">
        <f>Položky!BD137</f>
        <v>0</v>
      </c>
      <c r="I16" s="174">
        <f>Položky!BE137</f>
        <v>0</v>
      </c>
    </row>
    <row r="17" spans="1:9" s="7" customFormat="1">
      <c r="A17" s="171" t="str">
        <f>Položky!B138</f>
        <v>99</v>
      </c>
      <c r="B17" s="80" t="str">
        <f>Položky!C138</f>
        <v>Staveništní přesun hmot</v>
      </c>
      <c r="C17" s="81"/>
      <c r="D17" s="82"/>
      <c r="E17" s="172">
        <f>Položky!BA141</f>
        <v>0</v>
      </c>
      <c r="F17" s="173">
        <f>Položky!BB141</f>
        <v>0</v>
      </c>
      <c r="G17" s="173">
        <f>Položky!BC141</f>
        <v>0</v>
      </c>
      <c r="H17" s="173">
        <f>Položky!BD141</f>
        <v>0</v>
      </c>
      <c r="I17" s="174">
        <f>Položky!BE141</f>
        <v>0</v>
      </c>
    </row>
    <row r="18" spans="1:9" s="7" customFormat="1">
      <c r="A18" s="171" t="str">
        <f>Položky!B142</f>
        <v>711</v>
      </c>
      <c r="B18" s="80" t="str">
        <f>Položky!C142</f>
        <v>Izolace a živičné krytiny</v>
      </c>
      <c r="C18" s="81"/>
      <c r="D18" s="82"/>
      <c r="E18" s="172">
        <f>Položky!BA147</f>
        <v>0</v>
      </c>
      <c r="F18" s="173">
        <f>Položky!BB147</f>
        <v>0</v>
      </c>
      <c r="G18" s="173">
        <f>Položky!BC147</f>
        <v>0</v>
      </c>
      <c r="H18" s="173">
        <f>Položky!BD147</f>
        <v>0</v>
      </c>
      <c r="I18" s="174">
        <f>Položky!BE147</f>
        <v>0</v>
      </c>
    </row>
    <row r="19" spans="1:9" s="7" customFormat="1">
      <c r="A19" s="171" t="str">
        <f>Položky!B148</f>
        <v>713</v>
      </c>
      <c r="B19" s="80" t="str">
        <f>Položky!C148</f>
        <v>Izolace tepelné</v>
      </c>
      <c r="C19" s="81"/>
      <c r="D19" s="82"/>
      <c r="E19" s="172">
        <f>Položky!BA167</f>
        <v>0</v>
      </c>
      <c r="F19" s="173">
        <f>Položky!BB167</f>
        <v>0</v>
      </c>
      <c r="G19" s="173">
        <f>Položky!BC167</f>
        <v>0</v>
      </c>
      <c r="H19" s="173">
        <f>Položky!BD167</f>
        <v>0</v>
      </c>
      <c r="I19" s="174">
        <f>Položky!BE167</f>
        <v>0</v>
      </c>
    </row>
    <row r="20" spans="1:9" s="7" customFormat="1">
      <c r="A20" s="171" t="str">
        <f>Položky!B168</f>
        <v>720</v>
      </c>
      <c r="B20" s="80" t="str">
        <f>Položky!C168</f>
        <v>Zdravotně technické instalace</v>
      </c>
      <c r="C20" s="81"/>
      <c r="D20" s="82"/>
      <c r="E20" s="172">
        <f>Položky!BA170</f>
        <v>0</v>
      </c>
      <c r="F20" s="173">
        <f>Položky!BB170</f>
        <v>0</v>
      </c>
      <c r="G20" s="173">
        <f>Položky!BC170</f>
        <v>0</v>
      </c>
      <c r="H20" s="173">
        <f>Položky!BD170</f>
        <v>0</v>
      </c>
      <c r="I20" s="174">
        <f>Položky!BE170</f>
        <v>0</v>
      </c>
    </row>
    <row r="21" spans="1:9" s="7" customFormat="1">
      <c r="A21" s="171" t="str">
        <f>Položky!B171</f>
        <v>723</v>
      </c>
      <c r="B21" s="80" t="str">
        <f>Položky!C171</f>
        <v>Vnitřní plynovod</v>
      </c>
      <c r="C21" s="81"/>
      <c r="D21" s="82"/>
      <c r="E21" s="172">
        <f>Položky!BA173</f>
        <v>0</v>
      </c>
      <c r="F21" s="173">
        <f>Položky!BB173</f>
        <v>0</v>
      </c>
      <c r="G21" s="173">
        <f>Položky!BC173</f>
        <v>0</v>
      </c>
      <c r="H21" s="173">
        <f>Položky!BD173</f>
        <v>0</v>
      </c>
      <c r="I21" s="174">
        <f>Položky!BE173</f>
        <v>0</v>
      </c>
    </row>
    <row r="22" spans="1:9" s="7" customFormat="1">
      <c r="A22" s="171" t="str">
        <f>Položky!B174</f>
        <v xml:space="preserve">731 </v>
      </c>
      <c r="B22" s="80" t="str">
        <f>Položky!C174</f>
        <v>Ústřední vytápění</v>
      </c>
      <c r="C22" s="81"/>
      <c r="D22" s="82"/>
      <c r="E22" s="172">
        <f>Položky!BA176</f>
        <v>0</v>
      </c>
      <c r="F22" s="173">
        <f>Položky!BB176</f>
        <v>0</v>
      </c>
      <c r="G22" s="173">
        <f>Položky!BC176</f>
        <v>0</v>
      </c>
      <c r="H22" s="173">
        <f>Položky!BD176</f>
        <v>0</v>
      </c>
      <c r="I22" s="174">
        <f>Položky!BE176</f>
        <v>0</v>
      </c>
    </row>
    <row r="23" spans="1:9" s="7" customFormat="1">
      <c r="A23" s="171" t="str">
        <f>Položky!B177</f>
        <v>762</v>
      </c>
      <c r="B23" s="80" t="str">
        <f>Položky!C177</f>
        <v>Konstrukce tesařské</v>
      </c>
      <c r="C23" s="81"/>
      <c r="D23" s="82"/>
      <c r="E23" s="172">
        <f>Položky!BA218</f>
        <v>0</v>
      </c>
      <c r="F23" s="173">
        <f>Položky!BB218</f>
        <v>0</v>
      </c>
      <c r="G23" s="173">
        <f>Položky!BC218</f>
        <v>0</v>
      </c>
      <c r="H23" s="173">
        <f>Položky!BD218</f>
        <v>0</v>
      </c>
      <c r="I23" s="174">
        <f>Položky!BE218</f>
        <v>0</v>
      </c>
    </row>
    <row r="24" spans="1:9" s="7" customFormat="1">
      <c r="A24" s="171" t="str">
        <f>Položky!B219</f>
        <v>764</v>
      </c>
      <c r="B24" s="80" t="str">
        <f>Položky!C219</f>
        <v>Konstrukce klempířské</v>
      </c>
      <c r="C24" s="81"/>
      <c r="D24" s="82"/>
      <c r="E24" s="172">
        <f>Položky!BA227</f>
        <v>0</v>
      </c>
      <c r="F24" s="173">
        <f>Položky!BB227</f>
        <v>0</v>
      </c>
      <c r="G24" s="173">
        <f>Položky!BC227</f>
        <v>0</v>
      </c>
      <c r="H24" s="173">
        <f>Položky!BD227</f>
        <v>0</v>
      </c>
      <c r="I24" s="174">
        <f>Položky!BE227</f>
        <v>0</v>
      </c>
    </row>
    <row r="25" spans="1:9" s="7" customFormat="1">
      <c r="A25" s="171" t="str">
        <f>Položky!B228</f>
        <v>765</v>
      </c>
      <c r="B25" s="80" t="str">
        <f>Položky!C228</f>
        <v>Krytiny tvrdé</v>
      </c>
      <c r="C25" s="81"/>
      <c r="D25" s="82"/>
      <c r="E25" s="172">
        <f>Položky!BA248</f>
        <v>0</v>
      </c>
      <c r="F25" s="173">
        <f>Položky!BB248</f>
        <v>0</v>
      </c>
      <c r="G25" s="173">
        <f>Položky!BC248</f>
        <v>0</v>
      </c>
      <c r="H25" s="173">
        <f>Položky!BD248</f>
        <v>0</v>
      </c>
      <c r="I25" s="174">
        <f>Položky!BE248</f>
        <v>0</v>
      </c>
    </row>
    <row r="26" spans="1:9" s="7" customFormat="1">
      <c r="A26" s="171" t="str">
        <f>Položky!B249</f>
        <v>766</v>
      </c>
      <c r="B26" s="80" t="str">
        <f>Položky!C249</f>
        <v>Truhlářské konstrukce</v>
      </c>
      <c r="C26" s="81"/>
      <c r="D26" s="82"/>
      <c r="E26" s="172">
        <f>Položky!BA263</f>
        <v>0</v>
      </c>
      <c r="F26" s="173">
        <f>Položky!BB263</f>
        <v>0</v>
      </c>
      <c r="G26" s="173">
        <f>Položky!BC263</f>
        <v>0</v>
      </c>
      <c r="H26" s="173">
        <f>Položky!BD263</f>
        <v>0</v>
      </c>
      <c r="I26" s="174">
        <f>Položky!BE263</f>
        <v>0</v>
      </c>
    </row>
    <row r="27" spans="1:9" s="7" customFormat="1">
      <c r="A27" s="171" t="str">
        <f>Položky!B264</f>
        <v>767</v>
      </c>
      <c r="B27" s="80" t="str">
        <f>Položky!C264</f>
        <v>Konstrukce zámečnické</v>
      </c>
      <c r="C27" s="81"/>
      <c r="D27" s="82"/>
      <c r="E27" s="172">
        <f>Položky!BA267</f>
        <v>0</v>
      </c>
      <c r="F27" s="173">
        <f>Položky!BB267</f>
        <v>0</v>
      </c>
      <c r="G27" s="173">
        <f>Položky!BC267</f>
        <v>0</v>
      </c>
      <c r="H27" s="173">
        <f>Položky!BD267</f>
        <v>0</v>
      </c>
      <c r="I27" s="174">
        <f>Položky!BE267</f>
        <v>0</v>
      </c>
    </row>
    <row r="28" spans="1:9" s="7" customFormat="1">
      <c r="A28" s="171" t="str">
        <f>Položky!B268</f>
        <v>771</v>
      </c>
      <c r="B28" s="80" t="str">
        <f>Položky!C268</f>
        <v>Keramické dlažby a obklady</v>
      </c>
      <c r="C28" s="81"/>
      <c r="D28" s="82"/>
      <c r="E28" s="172">
        <f>Položky!BA283</f>
        <v>0</v>
      </c>
      <c r="F28" s="173">
        <f>Položky!BB283</f>
        <v>0</v>
      </c>
      <c r="G28" s="173">
        <f>Položky!BC283</f>
        <v>0</v>
      </c>
      <c r="H28" s="173">
        <f>Položky!BD283</f>
        <v>0</v>
      </c>
      <c r="I28" s="174">
        <f>Položky!BE283</f>
        <v>0</v>
      </c>
    </row>
    <row r="29" spans="1:9" s="7" customFormat="1">
      <c r="A29" s="171" t="str">
        <f>Položky!B284</f>
        <v>776</v>
      </c>
      <c r="B29" s="80" t="str">
        <f>Položky!C284</f>
        <v>Podlahy textilní a povlakové</v>
      </c>
      <c r="C29" s="81"/>
      <c r="D29" s="82"/>
      <c r="E29" s="172">
        <f>Položky!BA292</f>
        <v>0</v>
      </c>
      <c r="F29" s="173">
        <f>Položky!BB292</f>
        <v>0</v>
      </c>
      <c r="G29" s="173">
        <f>Položky!BC292</f>
        <v>0</v>
      </c>
      <c r="H29" s="173">
        <f>Položky!BD292</f>
        <v>0</v>
      </c>
      <c r="I29" s="174">
        <f>Položky!BE292</f>
        <v>0</v>
      </c>
    </row>
    <row r="30" spans="1:9" s="7" customFormat="1">
      <c r="A30" s="171" t="str">
        <f>Položky!B293</f>
        <v>783</v>
      </c>
      <c r="B30" s="80" t="str">
        <f>Položky!C293</f>
        <v>Nátěry</v>
      </c>
      <c r="C30" s="81"/>
      <c r="D30" s="82"/>
      <c r="E30" s="172">
        <f>Položky!BA297</f>
        <v>0</v>
      </c>
      <c r="F30" s="173">
        <f>Položky!BB297</f>
        <v>0</v>
      </c>
      <c r="G30" s="173">
        <f>Položky!BC297</f>
        <v>0</v>
      </c>
      <c r="H30" s="173">
        <f>Položky!BD297</f>
        <v>0</v>
      </c>
      <c r="I30" s="174">
        <f>Položky!BE297</f>
        <v>0</v>
      </c>
    </row>
    <row r="31" spans="1:9" s="7" customFormat="1">
      <c r="A31" s="171" t="str">
        <f>Položky!B298</f>
        <v>784</v>
      </c>
      <c r="B31" s="80" t="str">
        <f>Položky!C298</f>
        <v xml:space="preserve">Malby </v>
      </c>
      <c r="C31" s="81"/>
      <c r="D31" s="82"/>
      <c r="E31" s="172">
        <f>Položky!BA305</f>
        <v>0</v>
      </c>
      <c r="F31" s="173">
        <f>Položky!BB305</f>
        <v>0</v>
      </c>
      <c r="G31" s="173">
        <f>Položky!BC305</f>
        <v>0</v>
      </c>
      <c r="H31" s="173">
        <f>Položky!BD305</f>
        <v>0</v>
      </c>
      <c r="I31" s="174">
        <f>Položky!BE305</f>
        <v>0</v>
      </c>
    </row>
    <row r="32" spans="1:9" s="7" customFormat="1">
      <c r="A32" s="171" t="str">
        <f>Položky!B306</f>
        <v>M 21</v>
      </c>
      <c r="B32" s="80" t="str">
        <f>Položky!C306</f>
        <v>Elektromontáže</v>
      </c>
      <c r="C32" s="81"/>
      <c r="D32" s="82"/>
      <c r="E32" s="172">
        <f>Položky!BA308</f>
        <v>0</v>
      </c>
      <c r="F32" s="173">
        <f>Položky!BB308</f>
        <v>0</v>
      </c>
      <c r="G32" s="173">
        <f>Položky!BC308</f>
        <v>0</v>
      </c>
      <c r="H32" s="173">
        <f>Položky!BD308</f>
        <v>0</v>
      </c>
      <c r="I32" s="174">
        <f>Položky!BE308</f>
        <v>0</v>
      </c>
    </row>
    <row r="33" spans="1:57" s="7" customFormat="1">
      <c r="A33" s="171" t="str">
        <f>Položky!B309</f>
        <v>M 24</v>
      </c>
      <c r="B33" s="80" t="str">
        <f>Položky!C309</f>
        <v>Vzduchotechnika</v>
      </c>
      <c r="C33" s="81"/>
      <c r="D33" s="82"/>
      <c r="E33" s="172">
        <f>Položky!BA311</f>
        <v>0</v>
      </c>
      <c r="F33" s="173">
        <f>Položky!BB311</f>
        <v>0</v>
      </c>
      <c r="G33" s="173">
        <f>Položky!BC311</f>
        <v>0</v>
      </c>
      <c r="H33" s="173">
        <f>Položky!BD311</f>
        <v>0</v>
      </c>
      <c r="I33" s="174">
        <f>Položky!BE311</f>
        <v>0</v>
      </c>
    </row>
    <row r="34" spans="1:57" s="7" customFormat="1">
      <c r="A34" s="171" t="str">
        <f>Položky!B312</f>
        <v>M 33</v>
      </c>
      <c r="B34" s="80" t="str">
        <f>Položky!C312</f>
        <v>Výtahy a dopravní zařízení</v>
      </c>
      <c r="C34" s="81"/>
      <c r="D34" s="82"/>
      <c r="E34" s="172">
        <f>Položky!BA314</f>
        <v>0</v>
      </c>
      <c r="F34" s="173">
        <f>Položky!BB314</f>
        <v>0</v>
      </c>
      <c r="G34" s="173">
        <f>Položky!BC314</f>
        <v>0</v>
      </c>
      <c r="H34" s="173">
        <f>Položky!BD314</f>
        <v>0</v>
      </c>
      <c r="I34" s="174">
        <f>Položky!BE314</f>
        <v>0</v>
      </c>
    </row>
    <row r="35" spans="1:57" s="7" customFormat="1" ht="13.8" thickBot="1">
      <c r="A35" s="171" t="str">
        <f>Položky!B315</f>
        <v>M 43</v>
      </c>
      <c r="B35" s="80" t="str">
        <f>Položky!C315</f>
        <v>Ocelové konstrukce</v>
      </c>
      <c r="C35" s="81"/>
      <c r="D35" s="82"/>
      <c r="E35" s="172">
        <f>Položky!BA328</f>
        <v>0</v>
      </c>
      <c r="F35" s="173">
        <f>Položky!BB328</f>
        <v>0</v>
      </c>
      <c r="G35" s="173">
        <f>Položky!BC328</f>
        <v>0</v>
      </c>
      <c r="H35" s="173">
        <f>Položky!BD328</f>
        <v>0</v>
      </c>
      <c r="I35" s="174">
        <f>Položky!BE328</f>
        <v>0</v>
      </c>
    </row>
    <row r="36" spans="1:57" s="88" customFormat="1" ht="13.8" thickBot="1">
      <c r="A36" s="83"/>
      <c r="B36" s="75" t="s">
        <v>46</v>
      </c>
      <c r="C36" s="75"/>
      <c r="D36" s="84"/>
      <c r="E36" s="85">
        <f>SUM(E7:E35)</f>
        <v>0</v>
      </c>
      <c r="F36" s="86">
        <f>SUM(F7:F35)</f>
        <v>0</v>
      </c>
      <c r="G36" s="86">
        <f>SUM(G7:G35)</f>
        <v>0</v>
      </c>
      <c r="H36" s="86">
        <f>SUM(H7:H35)</f>
        <v>0</v>
      </c>
      <c r="I36" s="87">
        <f>SUM(I7:I35)</f>
        <v>0</v>
      </c>
    </row>
    <row r="37" spans="1:57">
      <c r="A37" s="81"/>
      <c r="B37" s="81"/>
      <c r="C37" s="81"/>
      <c r="D37" s="81"/>
      <c r="E37" s="81"/>
      <c r="F37" s="81"/>
      <c r="G37" s="81"/>
      <c r="H37" s="81"/>
      <c r="I37" s="81"/>
    </row>
    <row r="38" spans="1:57" ht="19.5" customHeight="1">
      <c r="A38" s="89" t="s">
        <v>47</v>
      </c>
      <c r="B38" s="89"/>
      <c r="C38" s="89"/>
      <c r="D38" s="89"/>
      <c r="E38" s="89"/>
      <c r="F38" s="89"/>
      <c r="G38" s="90"/>
      <c r="H38" s="89"/>
      <c r="I38" s="89"/>
      <c r="BA38" s="25"/>
      <c r="BB38" s="25"/>
      <c r="BC38" s="25"/>
      <c r="BD38" s="25"/>
      <c r="BE38" s="25"/>
    </row>
    <row r="39" spans="1:57" ht="13.8" thickBot="1">
      <c r="A39" s="91"/>
      <c r="B39" s="91"/>
      <c r="C39" s="91"/>
      <c r="D39" s="91"/>
      <c r="E39" s="91"/>
      <c r="F39" s="91"/>
      <c r="G39" s="91"/>
      <c r="H39" s="91"/>
      <c r="I39" s="91"/>
    </row>
    <row r="40" spans="1:57">
      <c r="A40" s="92" t="s">
        <v>48</v>
      </c>
      <c r="B40" s="93"/>
      <c r="C40" s="93"/>
      <c r="D40" s="94"/>
      <c r="E40" s="95" t="s">
        <v>49</v>
      </c>
      <c r="F40" s="96" t="s">
        <v>50</v>
      </c>
      <c r="G40" s="97" t="s">
        <v>51</v>
      </c>
      <c r="H40" s="98"/>
      <c r="I40" s="99" t="s">
        <v>49</v>
      </c>
    </row>
    <row r="41" spans="1:57">
      <c r="A41" s="100" t="s">
        <v>510</v>
      </c>
      <c r="B41" s="101"/>
      <c r="C41" s="101"/>
      <c r="D41" s="102"/>
      <c r="E41" s="103">
        <v>0</v>
      </c>
      <c r="F41" s="104">
        <v>0</v>
      </c>
      <c r="G41" s="105">
        <f>CHOOSE(BA41+1,HSV+PSV,HSV+PSV+Mont,HSV+PSV+Dodavka+Mont,HSV,PSV,Mont,Dodavka,Mont+Dodavka,0)</f>
        <v>0</v>
      </c>
      <c r="H41" s="106"/>
      <c r="I41" s="107">
        <f>E41+F41*G41/100</f>
        <v>0</v>
      </c>
      <c r="BA41">
        <v>0</v>
      </c>
    </row>
    <row r="42" spans="1:57">
      <c r="A42" s="100" t="s">
        <v>511</v>
      </c>
      <c r="B42" s="101"/>
      <c r="C42" s="101"/>
      <c r="D42" s="102"/>
      <c r="E42" s="103">
        <v>0</v>
      </c>
      <c r="F42" s="104">
        <v>0</v>
      </c>
      <c r="G42" s="105">
        <f>CHOOSE(BA42+1,HSV+PSV,HSV+PSV+Mont,HSV+PSV+Dodavka+Mont,HSV,PSV,Mont,Dodavka,Mont+Dodavka,0)</f>
        <v>0</v>
      </c>
      <c r="H42" s="106"/>
      <c r="I42" s="107">
        <f>E42+F42*G42/100</f>
        <v>0</v>
      </c>
      <c r="BA42">
        <v>0</v>
      </c>
    </row>
    <row r="43" spans="1:57">
      <c r="A43" s="100" t="s">
        <v>512</v>
      </c>
      <c r="B43" s="101"/>
      <c r="C43" s="101"/>
      <c r="D43" s="102"/>
      <c r="E43" s="103">
        <v>0</v>
      </c>
      <c r="F43" s="104">
        <v>0</v>
      </c>
      <c r="G43" s="105">
        <f>CHOOSE(BA43+1,HSV+PSV,HSV+PSV+Mont,HSV+PSV+Dodavka+Mont,HSV,PSV,Mont,Dodavka,Mont+Dodavka,0)</f>
        <v>0</v>
      </c>
      <c r="H43" s="106"/>
      <c r="I43" s="107">
        <f>E43+F43*G43/100</f>
        <v>0</v>
      </c>
      <c r="BA43">
        <v>0</v>
      </c>
    </row>
    <row r="44" spans="1:57" ht="13.8" thickBot="1">
      <c r="A44" s="108"/>
      <c r="B44" s="109" t="s">
        <v>52</v>
      </c>
      <c r="C44" s="110"/>
      <c r="D44" s="111"/>
      <c r="E44" s="112"/>
      <c r="F44" s="113"/>
      <c r="G44" s="113"/>
      <c r="H44" s="493">
        <f>SUM(I41:I43)</f>
        <v>0</v>
      </c>
      <c r="I44" s="494"/>
    </row>
    <row r="45" spans="1:57">
      <c r="A45" s="91"/>
      <c r="B45" s="91"/>
      <c r="C45" s="91"/>
      <c r="D45" s="91"/>
      <c r="E45" s="91"/>
      <c r="F45" s="91"/>
      <c r="G45" s="91"/>
      <c r="H45" s="91"/>
      <c r="I45" s="91"/>
    </row>
    <row r="46" spans="1:57">
      <c r="B46" s="88"/>
      <c r="F46" s="114"/>
      <c r="G46" s="115"/>
      <c r="H46" s="115"/>
      <c r="I46" s="116"/>
    </row>
    <row r="47" spans="1:57">
      <c r="F47" s="114"/>
      <c r="G47" s="115"/>
      <c r="H47" s="115"/>
      <c r="I47" s="116"/>
    </row>
    <row r="48" spans="1:57">
      <c r="F48" s="114"/>
      <c r="G48" s="115"/>
      <c r="H48" s="115"/>
      <c r="I48" s="116"/>
    </row>
    <row r="49" spans="6:9">
      <c r="F49" s="114"/>
      <c r="G49" s="115"/>
      <c r="H49" s="115"/>
      <c r="I49" s="116"/>
    </row>
    <row r="50" spans="6:9">
      <c r="F50" s="114"/>
      <c r="G50" s="115"/>
      <c r="H50" s="115"/>
      <c r="I50" s="116"/>
    </row>
    <row r="51" spans="6:9">
      <c r="F51" s="114"/>
      <c r="G51" s="115"/>
      <c r="H51" s="115"/>
      <c r="I51" s="116"/>
    </row>
    <row r="52" spans="6:9">
      <c r="F52" s="114"/>
      <c r="G52" s="115"/>
      <c r="H52" s="115"/>
      <c r="I52" s="116"/>
    </row>
    <row r="53" spans="6:9">
      <c r="F53" s="114"/>
      <c r="G53" s="115"/>
      <c r="H53" s="115"/>
      <c r="I53" s="116"/>
    </row>
    <row r="54" spans="6:9">
      <c r="F54" s="114"/>
      <c r="G54" s="115"/>
      <c r="H54" s="115"/>
      <c r="I54" s="116"/>
    </row>
    <row r="55" spans="6:9">
      <c r="F55" s="114"/>
      <c r="G55" s="115"/>
      <c r="H55" s="115"/>
      <c r="I55" s="116"/>
    </row>
    <row r="56" spans="6:9">
      <c r="F56" s="114"/>
      <c r="G56" s="115"/>
      <c r="H56" s="115"/>
      <c r="I56" s="116"/>
    </row>
    <row r="57" spans="6:9">
      <c r="F57" s="114"/>
      <c r="G57" s="115"/>
      <c r="H57" s="115"/>
      <c r="I57" s="116"/>
    </row>
    <row r="58" spans="6:9">
      <c r="F58" s="114"/>
      <c r="G58" s="115"/>
      <c r="H58" s="115"/>
      <c r="I58" s="116"/>
    </row>
    <row r="59" spans="6:9">
      <c r="F59" s="114"/>
      <c r="G59" s="115"/>
      <c r="H59" s="115"/>
      <c r="I59" s="116"/>
    </row>
    <row r="60" spans="6:9">
      <c r="F60" s="114"/>
      <c r="G60" s="115"/>
      <c r="H60" s="115"/>
      <c r="I60" s="116"/>
    </row>
    <row r="61" spans="6:9">
      <c r="F61" s="114"/>
      <c r="G61" s="115"/>
      <c r="H61" s="115"/>
      <c r="I61" s="116"/>
    </row>
    <row r="62" spans="6:9">
      <c r="F62" s="114"/>
      <c r="G62" s="115"/>
      <c r="H62" s="115"/>
      <c r="I62" s="116"/>
    </row>
    <row r="63" spans="6:9">
      <c r="F63" s="114"/>
      <c r="G63" s="115"/>
      <c r="H63" s="115"/>
      <c r="I63" s="116"/>
    </row>
    <row r="64" spans="6:9">
      <c r="F64" s="114"/>
      <c r="G64" s="115"/>
      <c r="H64" s="115"/>
      <c r="I64" s="116"/>
    </row>
    <row r="65" spans="6:9">
      <c r="F65" s="114"/>
      <c r="G65" s="115"/>
      <c r="H65" s="115"/>
      <c r="I65" s="116"/>
    </row>
    <row r="66" spans="6:9">
      <c r="F66" s="114"/>
      <c r="G66" s="115"/>
      <c r="H66" s="115"/>
      <c r="I66" s="116"/>
    </row>
    <row r="67" spans="6:9">
      <c r="F67" s="114"/>
      <c r="G67" s="115"/>
      <c r="H67" s="115"/>
      <c r="I67" s="116"/>
    </row>
    <row r="68" spans="6:9">
      <c r="F68" s="114"/>
      <c r="G68" s="115"/>
      <c r="H68" s="115"/>
      <c r="I68" s="116"/>
    </row>
    <row r="69" spans="6:9">
      <c r="F69" s="114"/>
      <c r="G69" s="115"/>
      <c r="H69" s="115"/>
      <c r="I69" s="116"/>
    </row>
    <row r="70" spans="6:9">
      <c r="F70" s="114"/>
      <c r="G70" s="115"/>
      <c r="H70" s="115"/>
      <c r="I70" s="116"/>
    </row>
    <row r="71" spans="6:9">
      <c r="F71" s="114"/>
      <c r="G71" s="115"/>
      <c r="H71" s="115"/>
      <c r="I71" s="116"/>
    </row>
    <row r="72" spans="6:9">
      <c r="F72" s="114"/>
      <c r="G72" s="115"/>
      <c r="H72" s="115"/>
      <c r="I72" s="116"/>
    </row>
    <row r="73" spans="6:9">
      <c r="F73" s="114"/>
      <c r="G73" s="115"/>
      <c r="H73" s="115"/>
      <c r="I73" s="116"/>
    </row>
    <row r="74" spans="6:9">
      <c r="F74" s="114"/>
      <c r="G74" s="115"/>
      <c r="H74" s="115"/>
      <c r="I74" s="116"/>
    </row>
    <row r="75" spans="6:9">
      <c r="F75" s="114"/>
      <c r="G75" s="115"/>
      <c r="H75" s="115"/>
      <c r="I75" s="116"/>
    </row>
    <row r="76" spans="6:9">
      <c r="F76" s="114"/>
      <c r="G76" s="115"/>
      <c r="H76" s="115"/>
      <c r="I76" s="116"/>
    </row>
    <row r="77" spans="6:9">
      <c r="F77" s="114"/>
      <c r="G77" s="115"/>
      <c r="H77" s="115"/>
      <c r="I77" s="116"/>
    </row>
    <row r="78" spans="6:9">
      <c r="F78" s="114"/>
      <c r="G78" s="115"/>
      <c r="H78" s="115"/>
      <c r="I78" s="116"/>
    </row>
    <row r="79" spans="6:9">
      <c r="F79" s="114"/>
      <c r="G79" s="115"/>
      <c r="H79" s="115"/>
      <c r="I79" s="116"/>
    </row>
    <row r="80" spans="6:9">
      <c r="F80" s="114"/>
      <c r="G80" s="115"/>
      <c r="H80" s="115"/>
      <c r="I80" s="116"/>
    </row>
    <row r="81" spans="6:9">
      <c r="F81" s="114"/>
      <c r="G81" s="115"/>
      <c r="H81" s="115"/>
      <c r="I81" s="116"/>
    </row>
    <row r="82" spans="6:9">
      <c r="F82" s="114"/>
      <c r="G82" s="115"/>
      <c r="H82" s="115"/>
      <c r="I82" s="116"/>
    </row>
    <row r="83" spans="6:9">
      <c r="F83" s="114"/>
      <c r="G83" s="115"/>
      <c r="H83" s="115"/>
      <c r="I83" s="116"/>
    </row>
    <row r="84" spans="6:9">
      <c r="F84" s="114"/>
      <c r="G84" s="115"/>
      <c r="H84" s="115"/>
      <c r="I84" s="116"/>
    </row>
    <row r="85" spans="6:9">
      <c r="F85" s="114"/>
      <c r="G85" s="115"/>
      <c r="H85" s="115"/>
      <c r="I85" s="116"/>
    </row>
    <row r="86" spans="6:9">
      <c r="F86" s="114"/>
      <c r="G86" s="115"/>
      <c r="H86" s="115"/>
      <c r="I86" s="116"/>
    </row>
    <row r="87" spans="6:9">
      <c r="F87" s="114"/>
      <c r="G87" s="115"/>
      <c r="H87" s="115"/>
      <c r="I87" s="116"/>
    </row>
    <row r="88" spans="6:9">
      <c r="F88" s="114"/>
      <c r="G88" s="115"/>
      <c r="H88" s="115"/>
      <c r="I88" s="116"/>
    </row>
    <row r="89" spans="6:9">
      <c r="F89" s="114"/>
      <c r="G89" s="115"/>
      <c r="H89" s="115"/>
      <c r="I89" s="116"/>
    </row>
    <row r="90" spans="6:9">
      <c r="F90" s="114"/>
      <c r="G90" s="115"/>
      <c r="H90" s="115"/>
      <c r="I90" s="116"/>
    </row>
    <row r="91" spans="6:9">
      <c r="F91" s="114"/>
      <c r="G91" s="115"/>
      <c r="H91" s="115"/>
      <c r="I91" s="116"/>
    </row>
    <row r="92" spans="6:9">
      <c r="F92" s="114"/>
      <c r="G92" s="115"/>
      <c r="H92" s="115"/>
      <c r="I92" s="116"/>
    </row>
    <row r="93" spans="6:9">
      <c r="F93" s="114"/>
      <c r="G93" s="115"/>
      <c r="H93" s="115"/>
      <c r="I93" s="116"/>
    </row>
    <row r="94" spans="6:9">
      <c r="F94" s="114"/>
      <c r="G94" s="115"/>
      <c r="H94" s="115"/>
      <c r="I94" s="116"/>
    </row>
    <row r="95" spans="6:9">
      <c r="F95" s="114"/>
      <c r="G95" s="115"/>
      <c r="H95" s="115"/>
      <c r="I95" s="116"/>
    </row>
  </sheetData>
  <mergeCells count="4">
    <mergeCell ref="A1:B1"/>
    <mergeCell ref="A2:B2"/>
    <mergeCell ref="G2:I2"/>
    <mergeCell ref="H44:I4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401"/>
  <sheetViews>
    <sheetView showGridLines="0" showZeros="0" topLeftCell="A158" zoomScaleNormal="100" workbookViewId="0">
      <selection activeCell="F172" sqref="F172"/>
    </sheetView>
  </sheetViews>
  <sheetFormatPr defaultColWidth="9.109375" defaultRowHeight="13.2"/>
  <cols>
    <col min="1" max="1" width="3.88671875" style="117" customWidth="1"/>
    <col min="2" max="2" width="12" style="117" customWidth="1"/>
    <col min="3" max="3" width="40.44140625" style="117" customWidth="1"/>
    <col min="4" max="4" width="5.5546875" style="117" customWidth="1"/>
    <col min="5" max="5" width="8.5546875" style="165" customWidth="1"/>
    <col min="6" max="6" width="9.88671875" style="117" customWidth="1"/>
    <col min="7" max="7" width="13.88671875" style="117" customWidth="1"/>
    <col min="8" max="16384" width="9.109375" style="117"/>
  </cols>
  <sheetData>
    <row r="1" spans="1:104" ht="15.6">
      <c r="A1" s="497" t="s">
        <v>53</v>
      </c>
      <c r="B1" s="497"/>
      <c r="C1" s="497"/>
      <c r="D1" s="497"/>
      <c r="E1" s="497"/>
      <c r="F1" s="497"/>
      <c r="G1" s="497"/>
    </row>
    <row r="2" spans="1:104" ht="13.8" thickBot="1">
      <c r="A2" s="118"/>
      <c r="B2" s="119"/>
      <c r="C2" s="120"/>
      <c r="D2" s="120"/>
      <c r="E2" s="121"/>
      <c r="F2" s="120"/>
      <c r="G2" s="120"/>
    </row>
    <row r="3" spans="1:104" ht="13.8" thickTop="1">
      <c r="A3" s="498" t="s">
        <v>4</v>
      </c>
      <c r="B3" s="499"/>
      <c r="C3" s="122" t="str">
        <f>CONCATENATE(cislostavby," ",nazevstavby)</f>
        <v xml:space="preserve"> ZŠ Milín</v>
      </c>
      <c r="D3" s="123"/>
      <c r="E3" s="124"/>
      <c r="F3" s="125">
        <f>Rekapitulace!H1</f>
        <v>0</v>
      </c>
      <c r="G3" s="126"/>
    </row>
    <row r="4" spans="1:104" ht="13.8" thickBot="1">
      <c r="A4" s="500" t="s">
        <v>1</v>
      </c>
      <c r="B4" s="501"/>
      <c r="C4" s="127" t="str">
        <f>CONCATENATE(cisloobjektu," ",nazevobjektu)</f>
        <v xml:space="preserve"> SO 01 Stavební úpravy , učebny a hvězdárna</v>
      </c>
      <c r="D4" s="128"/>
      <c r="E4" s="502"/>
      <c r="F4" s="502"/>
      <c r="G4" s="503"/>
    </row>
    <row r="5" spans="1:104" ht="13.8" thickTop="1">
      <c r="A5" s="129"/>
      <c r="B5" s="130"/>
      <c r="C5" s="130"/>
      <c r="D5" s="118"/>
      <c r="E5" s="131"/>
      <c r="F5" s="118"/>
      <c r="G5" s="132"/>
    </row>
    <row r="6" spans="1:104">
      <c r="A6" s="133" t="s">
        <v>54</v>
      </c>
      <c r="B6" s="134" t="s">
        <v>55</v>
      </c>
      <c r="C6" s="134" t="s">
        <v>56</v>
      </c>
      <c r="D6" s="134" t="s">
        <v>57</v>
      </c>
      <c r="E6" s="135" t="s">
        <v>58</v>
      </c>
      <c r="F6" s="134" t="s">
        <v>59</v>
      </c>
      <c r="G6" s="136" t="s">
        <v>60</v>
      </c>
    </row>
    <row r="7" spans="1:104">
      <c r="A7" s="137" t="s">
        <v>61</v>
      </c>
      <c r="B7" s="138" t="s">
        <v>62</v>
      </c>
      <c r="C7" s="139" t="s">
        <v>63</v>
      </c>
      <c r="D7" s="140"/>
      <c r="E7" s="141"/>
      <c r="F7" s="141"/>
      <c r="G7" s="142"/>
      <c r="H7" s="143"/>
      <c r="I7" s="143"/>
      <c r="O7" s="144">
        <v>1</v>
      </c>
    </row>
    <row r="8" spans="1:104" ht="21">
      <c r="A8" s="145">
        <v>1</v>
      </c>
      <c r="B8" s="146" t="s">
        <v>67</v>
      </c>
      <c r="C8" s="147" t="s">
        <v>68</v>
      </c>
      <c r="D8" s="148" t="s">
        <v>69</v>
      </c>
      <c r="E8" s="149">
        <v>17.408000000000001</v>
      </c>
      <c r="F8" s="149"/>
      <c r="G8" s="150">
        <f>E8*F8</f>
        <v>0</v>
      </c>
      <c r="O8" s="144">
        <v>2</v>
      </c>
      <c r="AA8" s="117">
        <v>12</v>
      </c>
      <c r="AB8" s="117">
        <v>0</v>
      </c>
      <c r="AC8" s="117">
        <v>1</v>
      </c>
      <c r="AZ8" s="117">
        <v>1</v>
      </c>
      <c r="BA8" s="117">
        <f>IF(AZ8=1,G8,0)</f>
        <v>0</v>
      </c>
      <c r="BB8" s="117">
        <f>IF(AZ8=2,G8,0)</f>
        <v>0</v>
      </c>
      <c r="BC8" s="117">
        <f>IF(AZ8=3,G8,0)</f>
        <v>0</v>
      </c>
      <c r="BD8" s="117">
        <f>IF(AZ8=4,G8,0)</f>
        <v>0</v>
      </c>
      <c r="BE8" s="117">
        <f>IF(AZ8=5,G8,0)</f>
        <v>0</v>
      </c>
      <c r="CZ8" s="117">
        <v>0</v>
      </c>
    </row>
    <row r="9" spans="1:104">
      <c r="A9" s="151"/>
      <c r="B9" s="152"/>
      <c r="C9" s="495" t="s">
        <v>70</v>
      </c>
      <c r="D9" s="496"/>
      <c r="E9" s="153">
        <v>17.408000000000001</v>
      </c>
      <c r="F9" s="154"/>
      <c r="G9" s="155"/>
      <c r="M9" s="156" t="s">
        <v>70</v>
      </c>
      <c r="O9" s="144"/>
    </row>
    <row r="10" spans="1:104">
      <c r="A10" s="151"/>
      <c r="B10" s="152"/>
      <c r="C10" s="495"/>
      <c r="D10" s="496"/>
      <c r="E10" s="153">
        <v>0</v>
      </c>
      <c r="F10" s="154"/>
      <c r="G10" s="155"/>
      <c r="M10" s="156"/>
      <c r="O10" s="144"/>
    </row>
    <row r="11" spans="1:104" ht="21">
      <c r="A11" s="145">
        <v>2</v>
      </c>
      <c r="B11" s="146" t="s">
        <v>71</v>
      </c>
      <c r="C11" s="147" t="s">
        <v>72</v>
      </c>
      <c r="D11" s="148" t="s">
        <v>69</v>
      </c>
      <c r="E11" s="149">
        <v>1.7749999999999999</v>
      </c>
      <c r="F11" s="149"/>
      <c r="G11" s="150">
        <f>E11*F11</f>
        <v>0</v>
      </c>
      <c r="O11" s="144">
        <v>2</v>
      </c>
      <c r="AA11" s="117">
        <v>12</v>
      </c>
      <c r="AB11" s="117">
        <v>0</v>
      </c>
      <c r="AC11" s="117">
        <v>2</v>
      </c>
      <c r="AZ11" s="117">
        <v>1</v>
      </c>
      <c r="BA11" s="117">
        <f>IF(AZ11=1,G11,0)</f>
        <v>0</v>
      </c>
      <c r="BB11" s="117">
        <f>IF(AZ11=2,G11,0)</f>
        <v>0</v>
      </c>
      <c r="BC11" s="117">
        <f>IF(AZ11=3,G11,0)</f>
        <v>0</v>
      </c>
      <c r="BD11" s="117">
        <f>IF(AZ11=4,G11,0)</f>
        <v>0</v>
      </c>
      <c r="BE11" s="117">
        <f>IF(AZ11=5,G11,0)</f>
        <v>0</v>
      </c>
      <c r="CZ11" s="117">
        <v>0</v>
      </c>
    </row>
    <row r="12" spans="1:104">
      <c r="A12" s="151"/>
      <c r="B12" s="152"/>
      <c r="C12" s="495" t="s">
        <v>73</v>
      </c>
      <c r="D12" s="496"/>
      <c r="E12" s="153">
        <v>1.7749999999999999</v>
      </c>
      <c r="F12" s="154"/>
      <c r="G12" s="155"/>
      <c r="M12" s="156" t="s">
        <v>73</v>
      </c>
      <c r="O12" s="144"/>
    </row>
    <row r="13" spans="1:104" ht="21">
      <c r="A13" s="145">
        <v>3</v>
      </c>
      <c r="B13" s="146" t="s">
        <v>74</v>
      </c>
      <c r="C13" s="147" t="s">
        <v>75</v>
      </c>
      <c r="D13" s="148" t="s">
        <v>69</v>
      </c>
      <c r="E13" s="149">
        <v>1.9964999999999999</v>
      </c>
      <c r="F13" s="149"/>
      <c r="G13" s="150">
        <f>E13*F13</f>
        <v>0</v>
      </c>
      <c r="O13" s="144">
        <v>2</v>
      </c>
      <c r="AA13" s="117">
        <v>12</v>
      </c>
      <c r="AB13" s="117">
        <v>0</v>
      </c>
      <c r="AC13" s="117">
        <v>3</v>
      </c>
      <c r="AZ13" s="117">
        <v>1</v>
      </c>
      <c r="BA13" s="117">
        <f>IF(AZ13=1,G13,0)</f>
        <v>0</v>
      </c>
      <c r="BB13" s="117">
        <f>IF(AZ13=2,G13,0)</f>
        <v>0</v>
      </c>
      <c r="BC13" s="117">
        <f>IF(AZ13=3,G13,0)</f>
        <v>0</v>
      </c>
      <c r="BD13" s="117">
        <f>IF(AZ13=4,G13,0)</f>
        <v>0</v>
      </c>
      <c r="BE13" s="117">
        <f>IF(AZ13=5,G13,0)</f>
        <v>0</v>
      </c>
      <c r="CZ13" s="117">
        <v>0</v>
      </c>
    </row>
    <row r="14" spans="1:104">
      <c r="A14" s="151"/>
      <c r="B14" s="152"/>
      <c r="C14" s="495" t="s">
        <v>76</v>
      </c>
      <c r="D14" s="496"/>
      <c r="E14" s="153">
        <v>1.9964999999999999</v>
      </c>
      <c r="F14" s="154"/>
      <c r="G14" s="155"/>
      <c r="M14" s="156" t="s">
        <v>76</v>
      </c>
      <c r="O14" s="144"/>
    </row>
    <row r="15" spans="1:104">
      <c r="A15" s="157"/>
      <c r="B15" s="158" t="s">
        <v>65</v>
      </c>
      <c r="C15" s="159" t="str">
        <f>CONCATENATE(B7," ",C7)</f>
        <v>1 Zemní práce</v>
      </c>
      <c r="D15" s="157"/>
      <c r="E15" s="160"/>
      <c r="F15" s="160"/>
      <c r="G15" s="161">
        <f>SUM(G7:G14)</f>
        <v>0</v>
      </c>
      <c r="O15" s="144">
        <v>4</v>
      </c>
      <c r="BA15" s="162">
        <f>SUM(BA7:BA14)</f>
        <v>0</v>
      </c>
      <c r="BB15" s="162">
        <f>SUM(BB7:BB14)</f>
        <v>0</v>
      </c>
      <c r="BC15" s="162">
        <f>SUM(BC7:BC14)</f>
        <v>0</v>
      </c>
      <c r="BD15" s="162">
        <f>SUM(BD7:BD14)</f>
        <v>0</v>
      </c>
      <c r="BE15" s="162">
        <f>SUM(BE7:BE14)</f>
        <v>0</v>
      </c>
    </row>
    <row r="16" spans="1:104">
      <c r="A16" s="137" t="s">
        <v>61</v>
      </c>
      <c r="B16" s="138" t="s">
        <v>77</v>
      </c>
      <c r="C16" s="139" t="s">
        <v>78</v>
      </c>
      <c r="D16" s="140"/>
      <c r="E16" s="141"/>
      <c r="F16" s="141"/>
      <c r="G16" s="142"/>
      <c r="H16" s="143"/>
      <c r="I16" s="143"/>
      <c r="O16" s="144">
        <v>1</v>
      </c>
    </row>
    <row r="17" spans="1:104" ht="21">
      <c r="A17" s="145">
        <v>4</v>
      </c>
      <c r="B17" s="146" t="s">
        <v>79</v>
      </c>
      <c r="C17" s="147" t="s">
        <v>80</v>
      </c>
      <c r="D17" s="148" t="s">
        <v>69</v>
      </c>
      <c r="E17" s="149">
        <v>1.7749999999999999</v>
      </c>
      <c r="F17" s="149"/>
      <c r="G17" s="150">
        <f>E17*F17</f>
        <v>0</v>
      </c>
      <c r="O17" s="144">
        <v>2</v>
      </c>
      <c r="AA17" s="117">
        <v>12</v>
      </c>
      <c r="AB17" s="117">
        <v>0</v>
      </c>
      <c r="AC17" s="117">
        <v>4</v>
      </c>
      <c r="AZ17" s="117">
        <v>1</v>
      </c>
      <c r="BA17" s="117">
        <f>IF(AZ17=1,G17,0)</f>
        <v>0</v>
      </c>
      <c r="BB17" s="117">
        <f>IF(AZ17=2,G17,0)</f>
        <v>0</v>
      </c>
      <c r="BC17" s="117">
        <f>IF(AZ17=3,G17,0)</f>
        <v>0</v>
      </c>
      <c r="BD17" s="117">
        <f>IF(AZ17=4,G17,0)</f>
        <v>0</v>
      </c>
      <c r="BE17" s="117">
        <f>IF(AZ17=5,G17,0)</f>
        <v>0</v>
      </c>
      <c r="CZ17" s="117">
        <v>2.73637</v>
      </c>
    </row>
    <row r="18" spans="1:104">
      <c r="A18" s="151"/>
      <c r="B18" s="152"/>
      <c r="C18" s="495" t="s">
        <v>73</v>
      </c>
      <c r="D18" s="496"/>
      <c r="E18" s="153">
        <v>1.7749999999999999</v>
      </c>
      <c r="F18" s="154"/>
      <c r="G18" s="155"/>
      <c r="M18" s="156" t="s">
        <v>73</v>
      </c>
      <c r="O18" s="144"/>
    </row>
    <row r="19" spans="1:104" ht="21">
      <c r="A19" s="145">
        <v>5</v>
      </c>
      <c r="B19" s="146" t="s">
        <v>81</v>
      </c>
      <c r="C19" s="147" t="s">
        <v>82</v>
      </c>
      <c r="D19" s="148" t="s">
        <v>83</v>
      </c>
      <c r="E19" s="149">
        <v>8</v>
      </c>
      <c r="F19" s="149"/>
      <c r="G19" s="150">
        <f>E19*F19</f>
        <v>0</v>
      </c>
      <c r="O19" s="144">
        <v>2</v>
      </c>
      <c r="AA19" s="117">
        <v>12</v>
      </c>
      <c r="AB19" s="117">
        <v>0</v>
      </c>
      <c r="AC19" s="117">
        <v>5</v>
      </c>
      <c r="AZ19" s="117">
        <v>1</v>
      </c>
      <c r="BA19" s="117">
        <f>IF(AZ19=1,G19,0)</f>
        <v>0</v>
      </c>
      <c r="BB19" s="117">
        <f>IF(AZ19=2,G19,0)</f>
        <v>0</v>
      </c>
      <c r="BC19" s="117">
        <f>IF(AZ19=3,G19,0)</f>
        <v>0</v>
      </c>
      <c r="BD19" s="117">
        <f>IF(AZ19=4,G19,0)</f>
        <v>0</v>
      </c>
      <c r="BE19" s="117">
        <f>IF(AZ19=5,G19,0)</f>
        <v>0</v>
      </c>
      <c r="CZ19" s="117">
        <v>4.4979999999999999E-2</v>
      </c>
    </row>
    <row r="20" spans="1:104" ht="21">
      <c r="A20" s="145">
        <v>6</v>
      </c>
      <c r="B20" s="146" t="s">
        <v>84</v>
      </c>
      <c r="C20" s="147" t="s">
        <v>85</v>
      </c>
      <c r="D20" s="148" t="s">
        <v>86</v>
      </c>
      <c r="E20" s="149">
        <v>8.375</v>
      </c>
      <c r="F20" s="149"/>
      <c r="G20" s="150">
        <f>E20*F20</f>
        <v>0</v>
      </c>
      <c r="O20" s="144">
        <v>2</v>
      </c>
      <c r="AA20" s="117">
        <v>12</v>
      </c>
      <c r="AB20" s="117">
        <v>0</v>
      </c>
      <c r="AC20" s="117">
        <v>6</v>
      </c>
      <c r="AZ20" s="117">
        <v>1</v>
      </c>
      <c r="BA20" s="117">
        <f>IF(AZ20=1,G20,0)</f>
        <v>0</v>
      </c>
      <c r="BB20" s="117">
        <f>IF(AZ20=2,G20,0)</f>
        <v>0</v>
      </c>
      <c r="BC20" s="117">
        <f>IF(AZ20=3,G20,0)</f>
        <v>0</v>
      </c>
      <c r="BD20" s="117">
        <f>IF(AZ20=4,G20,0)</f>
        <v>0</v>
      </c>
      <c r="BE20" s="117">
        <f>IF(AZ20=5,G20,0)</f>
        <v>0</v>
      </c>
      <c r="CZ20" s="117">
        <v>0.35594999999999999</v>
      </c>
    </row>
    <row r="21" spans="1:104">
      <c r="A21" s="151"/>
      <c r="B21" s="152"/>
      <c r="C21" s="495" t="s">
        <v>87</v>
      </c>
      <c r="D21" s="496"/>
      <c r="E21" s="153">
        <v>8.375</v>
      </c>
      <c r="F21" s="154"/>
      <c r="G21" s="155"/>
      <c r="M21" s="156" t="s">
        <v>87</v>
      </c>
      <c r="O21" s="144"/>
    </row>
    <row r="22" spans="1:104" ht="21">
      <c r="A22" s="145">
        <v>7</v>
      </c>
      <c r="B22" s="146" t="s">
        <v>88</v>
      </c>
      <c r="C22" s="147" t="s">
        <v>89</v>
      </c>
      <c r="D22" s="148" t="s">
        <v>69</v>
      </c>
      <c r="E22" s="149">
        <v>0.504</v>
      </c>
      <c r="F22" s="149"/>
      <c r="G22" s="150">
        <f>E22*F22</f>
        <v>0</v>
      </c>
      <c r="O22" s="144">
        <v>2</v>
      </c>
      <c r="AA22" s="117">
        <v>12</v>
      </c>
      <c r="AB22" s="117">
        <v>0</v>
      </c>
      <c r="AC22" s="117">
        <v>7</v>
      </c>
      <c r="AZ22" s="117">
        <v>1</v>
      </c>
      <c r="BA22" s="117">
        <f>IF(AZ22=1,G22,0)</f>
        <v>0</v>
      </c>
      <c r="BB22" s="117">
        <f>IF(AZ22=2,G22,0)</f>
        <v>0</v>
      </c>
      <c r="BC22" s="117">
        <f>IF(AZ22=3,G22,0)</f>
        <v>0</v>
      </c>
      <c r="BD22" s="117">
        <f>IF(AZ22=4,G22,0)</f>
        <v>0</v>
      </c>
      <c r="BE22" s="117">
        <f>IF(AZ22=5,G22,0)</f>
        <v>0</v>
      </c>
      <c r="CZ22" s="117">
        <v>3.0183300000000002</v>
      </c>
    </row>
    <row r="23" spans="1:104">
      <c r="A23" s="151"/>
      <c r="B23" s="152"/>
      <c r="C23" s="495" t="s">
        <v>90</v>
      </c>
      <c r="D23" s="496"/>
      <c r="E23" s="153">
        <v>0.504</v>
      </c>
      <c r="F23" s="154"/>
      <c r="G23" s="155"/>
      <c r="M23" s="156" t="s">
        <v>90</v>
      </c>
      <c r="O23" s="144"/>
    </row>
    <row r="24" spans="1:104">
      <c r="A24" s="157"/>
      <c r="B24" s="158" t="s">
        <v>65</v>
      </c>
      <c r="C24" s="159" t="str">
        <f>CONCATENATE(B16," ",C16)</f>
        <v>2 Základy</v>
      </c>
      <c r="D24" s="157"/>
      <c r="E24" s="160"/>
      <c r="F24" s="160"/>
      <c r="G24" s="161">
        <f>SUM(G16:G23)</f>
        <v>0</v>
      </c>
      <c r="O24" s="144">
        <v>4</v>
      </c>
      <c r="BA24" s="162">
        <f>SUM(BA16:BA23)</f>
        <v>0</v>
      </c>
      <c r="BB24" s="162">
        <f>SUM(BB16:BB23)</f>
        <v>0</v>
      </c>
      <c r="BC24" s="162">
        <f>SUM(BC16:BC23)</f>
        <v>0</v>
      </c>
      <c r="BD24" s="162">
        <f>SUM(BD16:BD23)</f>
        <v>0</v>
      </c>
      <c r="BE24" s="162">
        <f>SUM(BE16:BE23)</f>
        <v>0</v>
      </c>
    </row>
    <row r="25" spans="1:104" ht="23.4" customHeight="1">
      <c r="A25" s="137" t="s">
        <v>61</v>
      </c>
      <c r="B25" s="138" t="s">
        <v>91</v>
      </c>
      <c r="C25" s="139" t="s">
        <v>92</v>
      </c>
      <c r="D25" s="140"/>
      <c r="E25" s="141"/>
      <c r="F25" s="141"/>
      <c r="G25" s="142"/>
      <c r="H25" s="143"/>
      <c r="I25" s="143"/>
      <c r="O25" s="144">
        <v>1</v>
      </c>
    </row>
    <row r="26" spans="1:104">
      <c r="A26" s="145">
        <v>8</v>
      </c>
      <c r="B26" s="146" t="s">
        <v>93</v>
      </c>
      <c r="C26" s="147" t="s">
        <v>94</v>
      </c>
      <c r="D26" s="148" t="s">
        <v>86</v>
      </c>
      <c r="E26" s="149">
        <v>138.024</v>
      </c>
      <c r="F26" s="149"/>
      <c r="G26" s="150">
        <f>E26*F26</f>
        <v>0</v>
      </c>
      <c r="O26" s="144">
        <v>2</v>
      </c>
      <c r="AA26" s="117">
        <v>12</v>
      </c>
      <c r="AB26" s="117">
        <v>0</v>
      </c>
      <c r="AC26" s="117">
        <v>8</v>
      </c>
      <c r="AZ26" s="117">
        <v>1</v>
      </c>
      <c r="BA26" s="117">
        <f>IF(AZ26=1,G26,0)</f>
        <v>0</v>
      </c>
      <c r="BB26" s="117">
        <f>IF(AZ26=2,G26,0)</f>
        <v>0</v>
      </c>
      <c r="BC26" s="117">
        <f>IF(AZ26=3,G26,0)</f>
        <v>0</v>
      </c>
      <c r="BD26" s="117">
        <f>IF(AZ26=4,G26,0)</f>
        <v>0</v>
      </c>
      <c r="BE26" s="117">
        <f>IF(AZ26=5,G26,0)</f>
        <v>0</v>
      </c>
      <c r="CZ26" s="117">
        <v>0.26801000000000003</v>
      </c>
    </row>
    <row r="27" spans="1:104">
      <c r="A27" s="151"/>
      <c r="B27" s="152"/>
      <c r="C27" s="495" t="s">
        <v>95</v>
      </c>
      <c r="D27" s="496"/>
      <c r="E27" s="153">
        <v>147.6</v>
      </c>
      <c r="F27" s="154"/>
      <c r="G27" s="155"/>
      <c r="M27" s="156" t="s">
        <v>95</v>
      </c>
      <c r="O27" s="144"/>
    </row>
    <row r="28" spans="1:104">
      <c r="A28" s="151"/>
      <c r="B28" s="152"/>
      <c r="C28" s="495" t="s">
        <v>96</v>
      </c>
      <c r="D28" s="496"/>
      <c r="E28" s="153">
        <v>-9.5760000000000005</v>
      </c>
      <c r="F28" s="154"/>
      <c r="G28" s="155"/>
      <c r="M28" s="156" t="s">
        <v>96</v>
      </c>
      <c r="O28" s="144"/>
    </row>
    <row r="29" spans="1:104" ht="21">
      <c r="A29" s="145">
        <v>9</v>
      </c>
      <c r="B29" s="146" t="s">
        <v>97</v>
      </c>
      <c r="C29" s="147" t="s">
        <v>98</v>
      </c>
      <c r="D29" s="148" t="s">
        <v>83</v>
      </c>
      <c r="E29" s="149">
        <v>3</v>
      </c>
      <c r="F29" s="149"/>
      <c r="G29" s="150">
        <f>E29*F29</f>
        <v>0</v>
      </c>
      <c r="O29" s="144">
        <v>2</v>
      </c>
      <c r="AA29" s="117">
        <v>12</v>
      </c>
      <c r="AB29" s="117">
        <v>0</v>
      </c>
      <c r="AC29" s="117">
        <v>9</v>
      </c>
      <c r="AZ29" s="117">
        <v>1</v>
      </c>
      <c r="BA29" s="117">
        <f>IF(AZ29=1,G29,0)</f>
        <v>0</v>
      </c>
      <c r="BB29" s="117">
        <f>IF(AZ29=2,G29,0)</f>
        <v>0</v>
      </c>
      <c r="BC29" s="117">
        <f>IF(AZ29=3,G29,0)</f>
        <v>0</v>
      </c>
      <c r="BD29" s="117">
        <f>IF(AZ29=4,G29,0)</f>
        <v>0</v>
      </c>
      <c r="BE29" s="117">
        <f>IF(AZ29=5,G29,0)</f>
        <v>0</v>
      </c>
      <c r="CZ29" s="117">
        <v>5.4219999999999997E-2</v>
      </c>
    </row>
    <row r="30" spans="1:104" ht="21">
      <c r="A30" s="145">
        <v>10</v>
      </c>
      <c r="B30" s="146" t="s">
        <v>99</v>
      </c>
      <c r="C30" s="147" t="s">
        <v>100</v>
      </c>
      <c r="D30" s="148" t="s">
        <v>86</v>
      </c>
      <c r="E30" s="149">
        <v>514.52499999999998</v>
      </c>
      <c r="F30" s="149"/>
      <c r="G30" s="150">
        <f>E30*F30</f>
        <v>0</v>
      </c>
      <c r="O30" s="144">
        <v>2</v>
      </c>
      <c r="AA30" s="117">
        <v>12</v>
      </c>
      <c r="AB30" s="117">
        <v>0</v>
      </c>
      <c r="AC30" s="117">
        <v>10</v>
      </c>
      <c r="AZ30" s="117">
        <v>1</v>
      </c>
      <c r="BA30" s="117">
        <f>IF(AZ30=1,G30,0)</f>
        <v>0</v>
      </c>
      <c r="BB30" s="117">
        <f>IF(AZ30=2,G30,0)</f>
        <v>0</v>
      </c>
      <c r="BC30" s="117">
        <f>IF(AZ30=3,G30,0)</f>
        <v>0</v>
      </c>
      <c r="BD30" s="117">
        <f>IF(AZ30=4,G30,0)</f>
        <v>0</v>
      </c>
      <c r="BE30" s="117">
        <f>IF(AZ30=5,G30,0)</f>
        <v>0</v>
      </c>
      <c r="CZ30" s="117">
        <v>5.8470000000000001E-2</v>
      </c>
    </row>
    <row r="31" spans="1:104">
      <c r="A31" s="151"/>
      <c r="B31" s="152"/>
      <c r="C31" s="495" t="s">
        <v>101</v>
      </c>
      <c r="D31" s="496"/>
      <c r="E31" s="153">
        <v>162.47499999999999</v>
      </c>
      <c r="F31" s="154"/>
      <c r="G31" s="155"/>
      <c r="M31" s="156" t="s">
        <v>101</v>
      </c>
      <c r="O31" s="144"/>
    </row>
    <row r="32" spans="1:104">
      <c r="A32" s="151"/>
      <c r="B32" s="152"/>
      <c r="C32" s="495" t="s">
        <v>102</v>
      </c>
      <c r="D32" s="496"/>
      <c r="E32" s="153">
        <v>74.704999999999998</v>
      </c>
      <c r="F32" s="154"/>
      <c r="G32" s="155"/>
      <c r="M32" s="156" t="s">
        <v>102</v>
      </c>
      <c r="O32" s="144"/>
    </row>
    <row r="33" spans="1:104">
      <c r="A33" s="151"/>
      <c r="B33" s="152"/>
      <c r="C33" s="495" t="s">
        <v>103</v>
      </c>
      <c r="D33" s="496"/>
      <c r="E33" s="153">
        <v>256.94499999999999</v>
      </c>
      <c r="F33" s="154"/>
      <c r="G33" s="155"/>
      <c r="M33" s="156" t="s">
        <v>103</v>
      </c>
      <c r="O33" s="144"/>
    </row>
    <row r="34" spans="1:104">
      <c r="A34" s="151"/>
      <c r="B34" s="152"/>
      <c r="C34" s="495" t="s">
        <v>104</v>
      </c>
      <c r="D34" s="496"/>
      <c r="E34" s="153">
        <v>78.724999999999994</v>
      </c>
      <c r="F34" s="154"/>
      <c r="G34" s="155"/>
      <c r="M34" s="156" t="s">
        <v>104</v>
      </c>
      <c r="O34" s="144"/>
    </row>
    <row r="35" spans="1:104">
      <c r="A35" s="151"/>
      <c r="B35" s="152"/>
      <c r="C35" s="495" t="s">
        <v>105</v>
      </c>
      <c r="D35" s="496"/>
      <c r="E35" s="153">
        <v>29.4</v>
      </c>
      <c r="F35" s="154"/>
      <c r="G35" s="155"/>
      <c r="M35" s="156" t="s">
        <v>105</v>
      </c>
      <c r="O35" s="144"/>
    </row>
    <row r="36" spans="1:104">
      <c r="A36" s="151"/>
      <c r="B36" s="152"/>
      <c r="C36" s="495" t="s">
        <v>106</v>
      </c>
      <c r="D36" s="496"/>
      <c r="E36" s="153">
        <v>-29.6</v>
      </c>
      <c r="F36" s="154"/>
      <c r="G36" s="155"/>
      <c r="M36" s="156" t="s">
        <v>106</v>
      </c>
      <c r="O36" s="144"/>
    </row>
    <row r="37" spans="1:104">
      <c r="A37" s="151"/>
      <c r="B37" s="152"/>
      <c r="C37" s="495" t="s">
        <v>107</v>
      </c>
      <c r="D37" s="496"/>
      <c r="E37" s="153">
        <v>-44.625</v>
      </c>
      <c r="F37" s="154"/>
      <c r="G37" s="155"/>
      <c r="M37" s="156" t="s">
        <v>107</v>
      </c>
      <c r="O37" s="144"/>
    </row>
    <row r="38" spans="1:104">
      <c r="A38" s="151"/>
      <c r="B38" s="152"/>
      <c r="C38" s="495" t="s">
        <v>108</v>
      </c>
      <c r="D38" s="496"/>
      <c r="E38" s="153">
        <v>-13.5</v>
      </c>
      <c r="F38" s="154"/>
      <c r="G38" s="155"/>
      <c r="M38" s="156" t="s">
        <v>108</v>
      </c>
      <c r="O38" s="144"/>
    </row>
    <row r="39" spans="1:104" ht="21">
      <c r="A39" s="145">
        <v>11</v>
      </c>
      <c r="B39" s="146" t="s">
        <v>109</v>
      </c>
      <c r="C39" s="147" t="s">
        <v>110</v>
      </c>
      <c r="D39" s="148" t="s">
        <v>86</v>
      </c>
      <c r="E39" s="149">
        <v>168.49799999999999</v>
      </c>
      <c r="F39" s="149"/>
      <c r="G39" s="150">
        <f>E39*F39</f>
        <v>0</v>
      </c>
      <c r="O39" s="144">
        <v>2</v>
      </c>
      <c r="AA39" s="117">
        <v>12</v>
      </c>
      <c r="AB39" s="117">
        <v>0</v>
      </c>
      <c r="AC39" s="117">
        <v>11</v>
      </c>
      <c r="AZ39" s="117">
        <v>1</v>
      </c>
      <c r="BA39" s="117">
        <f>IF(AZ39=1,G39,0)</f>
        <v>0</v>
      </c>
      <c r="BB39" s="117">
        <f>IF(AZ39=2,G39,0)</f>
        <v>0</v>
      </c>
      <c r="BC39" s="117">
        <f>IF(AZ39=3,G39,0)</f>
        <v>0</v>
      </c>
      <c r="BD39" s="117">
        <f>IF(AZ39=4,G39,0)</f>
        <v>0</v>
      </c>
      <c r="BE39" s="117">
        <f>IF(AZ39=5,G39,0)</f>
        <v>0</v>
      </c>
      <c r="CZ39" s="117">
        <v>2.9069999999999999E-2</v>
      </c>
    </row>
    <row r="40" spans="1:104">
      <c r="A40" s="151"/>
      <c r="B40" s="152"/>
      <c r="C40" s="495" t="s">
        <v>111</v>
      </c>
      <c r="D40" s="496"/>
      <c r="E40" s="153">
        <v>168.49799999999999</v>
      </c>
      <c r="F40" s="154"/>
      <c r="G40" s="155"/>
      <c r="M40" s="156" t="s">
        <v>111</v>
      </c>
      <c r="O40" s="144"/>
    </row>
    <row r="41" spans="1:104" ht="21">
      <c r="A41" s="145">
        <v>12</v>
      </c>
      <c r="B41" s="146" t="s">
        <v>112</v>
      </c>
      <c r="C41" s="147" t="s">
        <v>113</v>
      </c>
      <c r="D41" s="148" t="s">
        <v>86</v>
      </c>
      <c r="E41" s="149">
        <v>774.99</v>
      </c>
      <c r="F41" s="149"/>
      <c r="G41" s="150">
        <f>E41*F41</f>
        <v>0</v>
      </c>
      <c r="O41" s="144">
        <v>2</v>
      </c>
      <c r="AA41" s="117">
        <v>12</v>
      </c>
      <c r="AB41" s="117">
        <v>0</v>
      </c>
      <c r="AC41" s="117">
        <v>12</v>
      </c>
      <c r="AZ41" s="117">
        <v>1</v>
      </c>
      <c r="BA41" s="117">
        <f>IF(AZ41=1,G41,0)</f>
        <v>0</v>
      </c>
      <c r="BB41" s="117">
        <f>IF(AZ41=2,G41,0)</f>
        <v>0</v>
      </c>
      <c r="BC41" s="117">
        <f>IF(AZ41=3,G41,0)</f>
        <v>0</v>
      </c>
      <c r="BD41" s="117">
        <f>IF(AZ41=4,G41,0)</f>
        <v>0</v>
      </c>
      <c r="BE41" s="117">
        <f>IF(AZ41=5,G41,0)</f>
        <v>0</v>
      </c>
      <c r="CZ41" s="117">
        <v>2.017E-2</v>
      </c>
    </row>
    <row r="42" spans="1:104">
      <c r="A42" s="151"/>
      <c r="B42" s="152"/>
      <c r="C42" s="495" t="s">
        <v>114</v>
      </c>
      <c r="D42" s="496"/>
      <c r="E42" s="153">
        <v>480.26</v>
      </c>
      <c r="F42" s="154"/>
      <c r="G42" s="155"/>
      <c r="M42" s="156" t="s">
        <v>114</v>
      </c>
      <c r="O42" s="144"/>
    </row>
    <row r="43" spans="1:104">
      <c r="A43" s="151"/>
      <c r="B43" s="152"/>
      <c r="C43" s="495" t="s">
        <v>115</v>
      </c>
      <c r="D43" s="496"/>
      <c r="E43" s="153">
        <v>68.37</v>
      </c>
      <c r="F43" s="154"/>
      <c r="G43" s="155"/>
      <c r="M43" s="156" t="s">
        <v>115</v>
      </c>
      <c r="O43" s="144"/>
    </row>
    <row r="44" spans="1:104">
      <c r="A44" s="151"/>
      <c r="B44" s="152"/>
      <c r="C44" s="495" t="s">
        <v>116</v>
      </c>
      <c r="D44" s="496"/>
      <c r="E44" s="153">
        <v>-64</v>
      </c>
      <c r="F44" s="154"/>
      <c r="G44" s="155"/>
      <c r="M44" s="156" t="s">
        <v>116</v>
      </c>
      <c r="O44" s="144"/>
    </row>
    <row r="45" spans="1:104">
      <c r="A45" s="151"/>
      <c r="B45" s="152"/>
      <c r="C45" s="495" t="s">
        <v>117</v>
      </c>
      <c r="D45" s="496"/>
      <c r="E45" s="153">
        <v>300.60000000000002</v>
      </c>
      <c r="F45" s="154"/>
      <c r="G45" s="155"/>
      <c r="M45" s="156" t="s">
        <v>117</v>
      </c>
      <c r="O45" s="144"/>
    </row>
    <row r="46" spans="1:104">
      <c r="A46" s="151"/>
      <c r="B46" s="152"/>
      <c r="C46" s="495" t="s">
        <v>118</v>
      </c>
      <c r="D46" s="496"/>
      <c r="E46" s="153">
        <v>-10.24</v>
      </c>
      <c r="F46" s="154"/>
      <c r="G46" s="155"/>
      <c r="M46" s="156" t="s">
        <v>118</v>
      </c>
      <c r="O46" s="144"/>
    </row>
    <row r="47" spans="1:104" ht="21">
      <c r="A47" s="145">
        <v>13</v>
      </c>
      <c r="B47" s="146" t="s">
        <v>119</v>
      </c>
      <c r="C47" s="147" t="s">
        <v>120</v>
      </c>
      <c r="D47" s="148" t="s">
        <v>86</v>
      </c>
      <c r="E47" s="149">
        <v>35.76</v>
      </c>
      <c r="F47" s="149"/>
      <c r="G47" s="150">
        <f>E47*F47</f>
        <v>0</v>
      </c>
      <c r="O47" s="144">
        <v>2</v>
      </c>
      <c r="AA47" s="117">
        <v>12</v>
      </c>
      <c r="AB47" s="117">
        <v>0</v>
      </c>
      <c r="AC47" s="117">
        <v>13</v>
      </c>
      <c r="AZ47" s="117">
        <v>1</v>
      </c>
      <c r="BA47" s="117">
        <f>IF(AZ47=1,G47,0)</f>
        <v>0</v>
      </c>
      <c r="BB47" s="117">
        <f>IF(AZ47=2,G47,0)</f>
        <v>0</v>
      </c>
      <c r="BC47" s="117">
        <f>IF(AZ47=3,G47,0)</f>
        <v>0</v>
      </c>
      <c r="BD47" s="117">
        <f>IF(AZ47=4,G47,0)</f>
        <v>0</v>
      </c>
      <c r="BE47" s="117">
        <f>IF(AZ47=5,G47,0)</f>
        <v>0</v>
      </c>
      <c r="CZ47" s="117">
        <v>0.105</v>
      </c>
    </row>
    <row r="48" spans="1:104">
      <c r="A48" s="151"/>
      <c r="B48" s="152"/>
      <c r="C48" s="495" t="s">
        <v>121</v>
      </c>
      <c r="D48" s="496"/>
      <c r="E48" s="153">
        <v>23.04</v>
      </c>
      <c r="F48" s="154"/>
      <c r="G48" s="155"/>
      <c r="M48" s="156" t="s">
        <v>121</v>
      </c>
      <c r="O48" s="144"/>
    </row>
    <row r="49" spans="1:104">
      <c r="A49" s="151"/>
      <c r="B49" s="152"/>
      <c r="C49" s="495" t="s">
        <v>122</v>
      </c>
      <c r="D49" s="496"/>
      <c r="E49" s="153">
        <v>8.64</v>
      </c>
      <c r="F49" s="154"/>
      <c r="G49" s="155"/>
      <c r="M49" s="156" t="s">
        <v>122</v>
      </c>
      <c r="O49" s="144"/>
    </row>
    <row r="50" spans="1:104">
      <c r="A50" s="151"/>
      <c r="B50" s="152"/>
      <c r="C50" s="495" t="s">
        <v>123</v>
      </c>
      <c r="D50" s="496"/>
      <c r="E50" s="153">
        <v>4.08</v>
      </c>
      <c r="F50" s="154"/>
      <c r="G50" s="155"/>
      <c r="M50" s="156" t="s">
        <v>123</v>
      </c>
      <c r="O50" s="144"/>
    </row>
    <row r="51" spans="1:104">
      <c r="A51" s="145">
        <v>14</v>
      </c>
      <c r="B51" s="146" t="s">
        <v>124</v>
      </c>
      <c r="C51" s="147" t="s">
        <v>125</v>
      </c>
      <c r="D51" s="148" t="s">
        <v>126</v>
      </c>
      <c r="E51" s="149">
        <v>21</v>
      </c>
      <c r="F51" s="149"/>
      <c r="G51" s="150">
        <f>E51*F51</f>
        <v>0</v>
      </c>
      <c r="O51" s="144">
        <v>2</v>
      </c>
      <c r="AA51" s="117">
        <v>12</v>
      </c>
      <c r="AB51" s="117">
        <v>0</v>
      </c>
      <c r="AC51" s="117">
        <v>14</v>
      </c>
      <c r="AZ51" s="117">
        <v>1</v>
      </c>
      <c r="BA51" s="117">
        <f>IF(AZ51=1,G51,0)</f>
        <v>0</v>
      </c>
      <c r="BB51" s="117">
        <f>IF(AZ51=2,G51,0)</f>
        <v>0</v>
      </c>
      <c r="BC51" s="117">
        <f>IF(AZ51=3,G51,0)</f>
        <v>0</v>
      </c>
      <c r="BD51" s="117">
        <f>IF(AZ51=4,G51,0)</f>
        <v>0</v>
      </c>
      <c r="BE51" s="117">
        <f>IF(AZ51=5,G51,0)</f>
        <v>0</v>
      </c>
      <c r="CZ51" s="117">
        <v>2.0619999999999999E-2</v>
      </c>
    </row>
    <row r="52" spans="1:104">
      <c r="A52" s="151"/>
      <c r="B52" s="152"/>
      <c r="C52" s="495" t="s">
        <v>127</v>
      </c>
      <c r="D52" s="496"/>
      <c r="E52" s="153">
        <v>21</v>
      </c>
      <c r="F52" s="154"/>
      <c r="G52" s="155"/>
      <c r="M52" s="156" t="s">
        <v>127</v>
      </c>
      <c r="O52" s="144"/>
    </row>
    <row r="53" spans="1:104">
      <c r="A53" s="145">
        <v>15</v>
      </c>
      <c r="B53" s="146" t="s">
        <v>128</v>
      </c>
      <c r="C53" s="147" t="s">
        <v>129</v>
      </c>
      <c r="D53" s="148" t="s">
        <v>126</v>
      </c>
      <c r="E53" s="149">
        <v>53.6</v>
      </c>
      <c r="F53" s="149"/>
      <c r="G53" s="150">
        <f>E53*F53</f>
        <v>0</v>
      </c>
      <c r="O53" s="144">
        <v>2</v>
      </c>
      <c r="AA53" s="117">
        <v>12</v>
      </c>
      <c r="AB53" s="117">
        <v>0</v>
      </c>
      <c r="AC53" s="117">
        <v>15</v>
      </c>
      <c r="AZ53" s="117">
        <v>1</v>
      </c>
      <c r="BA53" s="117">
        <f>IF(AZ53=1,G53,0)</f>
        <v>0</v>
      </c>
      <c r="BB53" s="117">
        <f>IF(AZ53=2,G53,0)</f>
        <v>0</v>
      </c>
      <c r="BC53" s="117">
        <f>IF(AZ53=3,G53,0)</f>
        <v>0</v>
      </c>
      <c r="BD53" s="117">
        <f>IF(AZ53=4,G53,0)</f>
        <v>0</v>
      </c>
      <c r="BE53" s="117">
        <f>IF(AZ53=5,G53,0)</f>
        <v>0</v>
      </c>
      <c r="CZ53" s="117">
        <v>1.6459999999999999E-2</v>
      </c>
    </row>
    <row r="54" spans="1:104">
      <c r="A54" s="151"/>
      <c r="B54" s="152"/>
      <c r="C54" s="495" t="s">
        <v>130</v>
      </c>
      <c r="D54" s="496"/>
      <c r="E54" s="153">
        <v>53.6</v>
      </c>
      <c r="F54" s="154"/>
      <c r="G54" s="155"/>
      <c r="M54" s="156" t="s">
        <v>130</v>
      </c>
      <c r="O54" s="144"/>
    </row>
    <row r="55" spans="1:104">
      <c r="A55" s="157"/>
      <c r="B55" s="158" t="s">
        <v>65</v>
      </c>
      <c r="C55" s="159" t="str">
        <f>CONCATENATE(B25," ",C25)</f>
        <v>3 Svislé konstrukce</v>
      </c>
      <c r="D55" s="157"/>
      <c r="E55" s="160"/>
      <c r="F55" s="160"/>
      <c r="G55" s="161">
        <f>SUM(G25:G54)</f>
        <v>0</v>
      </c>
      <c r="O55" s="144">
        <v>4</v>
      </c>
      <c r="BA55" s="162">
        <f>SUM(BA25:BA54)</f>
        <v>0</v>
      </c>
      <c r="BB55" s="162">
        <f>SUM(BB25:BB54)</f>
        <v>0</v>
      </c>
      <c r="BC55" s="162">
        <f>SUM(BC25:BC54)</f>
        <v>0</v>
      </c>
      <c r="BD55" s="162">
        <f>SUM(BD25:BD54)</f>
        <v>0</v>
      </c>
      <c r="BE55" s="162">
        <f>SUM(BE25:BE54)</f>
        <v>0</v>
      </c>
    </row>
    <row r="56" spans="1:104" ht="22.2" customHeight="1">
      <c r="A56" s="137" t="s">
        <v>61</v>
      </c>
      <c r="B56" s="138" t="s">
        <v>131</v>
      </c>
      <c r="C56" s="139" t="s">
        <v>132</v>
      </c>
      <c r="D56" s="140"/>
      <c r="E56" s="141"/>
      <c r="F56" s="141"/>
      <c r="G56" s="142"/>
      <c r="H56" s="143"/>
      <c r="I56" s="143"/>
      <c r="O56" s="144">
        <v>1</v>
      </c>
    </row>
    <row r="57" spans="1:104">
      <c r="A57" s="145">
        <v>16</v>
      </c>
      <c r="B57" s="146" t="s">
        <v>133</v>
      </c>
      <c r="C57" s="147" t="s">
        <v>134</v>
      </c>
      <c r="D57" s="148" t="s">
        <v>126</v>
      </c>
      <c r="E57" s="149">
        <v>34.4</v>
      </c>
      <c r="F57" s="149"/>
      <c r="G57" s="150">
        <f>E57*F57</f>
        <v>0</v>
      </c>
      <c r="O57" s="144">
        <v>2</v>
      </c>
      <c r="AA57" s="117">
        <v>12</v>
      </c>
      <c r="AB57" s="117">
        <v>0</v>
      </c>
      <c r="AC57" s="117">
        <v>16</v>
      </c>
      <c r="AZ57" s="117">
        <v>1</v>
      </c>
      <c r="BA57" s="117">
        <f>IF(AZ57=1,G57,0)</f>
        <v>0</v>
      </c>
      <c r="BB57" s="117">
        <f>IF(AZ57=2,G57,0)</f>
        <v>0</v>
      </c>
      <c r="BC57" s="117">
        <f>IF(AZ57=3,G57,0)</f>
        <v>0</v>
      </c>
      <c r="BD57" s="117">
        <f>IF(AZ57=4,G57,0)</f>
        <v>0</v>
      </c>
      <c r="BE57" s="117">
        <f>IF(AZ57=5,G57,0)</f>
        <v>0</v>
      </c>
      <c r="CZ57" s="117">
        <v>0.14702000000000001</v>
      </c>
    </row>
    <row r="58" spans="1:104">
      <c r="A58" s="151"/>
      <c r="B58" s="152"/>
      <c r="C58" s="495" t="s">
        <v>135</v>
      </c>
      <c r="D58" s="496"/>
      <c r="E58" s="153">
        <v>34.4</v>
      </c>
      <c r="F58" s="154"/>
      <c r="G58" s="155"/>
      <c r="M58" s="156" t="s">
        <v>135</v>
      </c>
      <c r="O58" s="144"/>
    </row>
    <row r="59" spans="1:104" ht="21">
      <c r="A59" s="145">
        <v>17</v>
      </c>
      <c r="B59" s="146" t="s">
        <v>136</v>
      </c>
      <c r="C59" s="147" t="s">
        <v>137</v>
      </c>
      <c r="D59" s="148" t="s">
        <v>69</v>
      </c>
      <c r="E59" s="149">
        <v>12.672000000000001</v>
      </c>
      <c r="F59" s="149"/>
      <c r="G59" s="150">
        <f>E59*F59</f>
        <v>0</v>
      </c>
      <c r="O59" s="144">
        <v>2</v>
      </c>
      <c r="AA59" s="117">
        <v>12</v>
      </c>
      <c r="AB59" s="117">
        <v>0</v>
      </c>
      <c r="AC59" s="117">
        <v>17</v>
      </c>
      <c r="AZ59" s="117">
        <v>1</v>
      </c>
      <c r="BA59" s="117">
        <f>IF(AZ59=1,G59,0)</f>
        <v>0</v>
      </c>
      <c r="BB59" s="117">
        <f>IF(AZ59=2,G59,0)</f>
        <v>0</v>
      </c>
      <c r="BC59" s="117">
        <f>IF(AZ59=3,G59,0)</f>
        <v>0</v>
      </c>
      <c r="BD59" s="117">
        <f>IF(AZ59=4,G59,0)</f>
        <v>0</v>
      </c>
      <c r="BE59" s="117">
        <f>IF(AZ59=5,G59,0)</f>
        <v>0</v>
      </c>
      <c r="CZ59" s="117">
        <v>2.5525199999999999</v>
      </c>
    </row>
    <row r="60" spans="1:104">
      <c r="A60" s="151"/>
      <c r="B60" s="152"/>
      <c r="C60" s="495" t="s">
        <v>138</v>
      </c>
      <c r="D60" s="496"/>
      <c r="E60" s="153">
        <v>7.2</v>
      </c>
      <c r="F60" s="154"/>
      <c r="G60" s="155"/>
      <c r="M60" s="156" t="s">
        <v>138</v>
      </c>
      <c r="O60" s="144"/>
    </row>
    <row r="61" spans="1:104">
      <c r="A61" s="151"/>
      <c r="B61" s="152"/>
      <c r="C61" s="495" t="s">
        <v>139</v>
      </c>
      <c r="D61" s="496"/>
      <c r="E61" s="153">
        <v>5.4720000000000004</v>
      </c>
      <c r="F61" s="154"/>
      <c r="G61" s="155"/>
      <c r="M61" s="156" t="s">
        <v>139</v>
      </c>
      <c r="O61" s="144"/>
    </row>
    <row r="62" spans="1:104" ht="21">
      <c r="A62" s="145">
        <v>18</v>
      </c>
      <c r="B62" s="146" t="s">
        <v>140</v>
      </c>
      <c r="C62" s="147" t="s">
        <v>141</v>
      </c>
      <c r="D62" s="148" t="s">
        <v>126</v>
      </c>
      <c r="E62" s="149">
        <v>9.1</v>
      </c>
      <c r="F62" s="149"/>
      <c r="G62" s="150">
        <f>E62*F62</f>
        <v>0</v>
      </c>
      <c r="O62" s="144">
        <v>2</v>
      </c>
      <c r="AA62" s="117">
        <v>12</v>
      </c>
      <c r="AB62" s="117">
        <v>0</v>
      </c>
      <c r="AC62" s="117">
        <v>18</v>
      </c>
      <c r="AZ62" s="117">
        <v>1</v>
      </c>
      <c r="BA62" s="117">
        <f>IF(AZ62=1,G62,0)</f>
        <v>0</v>
      </c>
      <c r="BB62" s="117">
        <f>IF(AZ62=2,G62,0)</f>
        <v>0</v>
      </c>
      <c r="BC62" s="117">
        <f>IF(AZ62=3,G62,0)</f>
        <v>0</v>
      </c>
      <c r="BD62" s="117">
        <f>IF(AZ62=4,G62,0)</f>
        <v>0</v>
      </c>
      <c r="BE62" s="117">
        <f>IF(AZ62=5,G62,0)</f>
        <v>0</v>
      </c>
      <c r="CZ62" s="117">
        <v>4.9119999999999997E-2</v>
      </c>
    </row>
    <row r="63" spans="1:104">
      <c r="A63" s="151"/>
      <c r="B63" s="152"/>
      <c r="C63" s="495" t="s">
        <v>142</v>
      </c>
      <c r="D63" s="496"/>
      <c r="E63" s="153">
        <v>7.2</v>
      </c>
      <c r="F63" s="154"/>
      <c r="G63" s="155"/>
      <c r="M63" s="156" t="s">
        <v>142</v>
      </c>
      <c r="O63" s="144"/>
    </row>
    <row r="64" spans="1:104">
      <c r="A64" s="151"/>
      <c r="B64" s="152"/>
      <c r="C64" s="495" t="s">
        <v>143</v>
      </c>
      <c r="D64" s="496"/>
      <c r="E64" s="153">
        <v>1.9</v>
      </c>
      <c r="F64" s="154"/>
      <c r="G64" s="155"/>
      <c r="M64" s="156" t="s">
        <v>143</v>
      </c>
      <c r="O64" s="144"/>
    </row>
    <row r="65" spans="1:104" ht="21">
      <c r="A65" s="145">
        <v>19</v>
      </c>
      <c r="B65" s="146" t="s">
        <v>144</v>
      </c>
      <c r="C65" s="147" t="s">
        <v>145</v>
      </c>
      <c r="D65" s="148" t="s">
        <v>146</v>
      </c>
      <c r="E65" s="149">
        <v>9.6</v>
      </c>
      <c r="F65" s="149"/>
      <c r="G65" s="150">
        <f>E65*F65</f>
        <v>0</v>
      </c>
      <c r="O65" s="144">
        <v>2</v>
      </c>
      <c r="AA65" s="117">
        <v>12</v>
      </c>
      <c r="AB65" s="117">
        <v>0</v>
      </c>
      <c r="AC65" s="117">
        <v>19</v>
      </c>
      <c r="AZ65" s="117">
        <v>1</v>
      </c>
      <c r="BA65" s="117">
        <f>IF(AZ65=1,G65,0)</f>
        <v>0</v>
      </c>
      <c r="BB65" s="117">
        <f>IF(AZ65=2,G65,0)</f>
        <v>0</v>
      </c>
      <c r="BC65" s="117">
        <f>IF(AZ65=3,G65,0)</f>
        <v>0</v>
      </c>
      <c r="BD65" s="117">
        <f>IF(AZ65=4,G65,0)</f>
        <v>0</v>
      </c>
      <c r="BE65" s="117">
        <f>IF(AZ65=5,G65,0)</f>
        <v>0</v>
      </c>
      <c r="CZ65" s="117">
        <v>0.66774999999999995</v>
      </c>
    </row>
    <row r="66" spans="1:104">
      <c r="A66" s="145">
        <v>20</v>
      </c>
      <c r="B66" s="146" t="s">
        <v>147</v>
      </c>
      <c r="C66" s="147" t="s">
        <v>148</v>
      </c>
      <c r="D66" s="148" t="s">
        <v>83</v>
      </c>
      <c r="E66" s="149">
        <v>28</v>
      </c>
      <c r="F66" s="149"/>
      <c r="G66" s="150">
        <f>E66*F66</f>
        <v>0</v>
      </c>
      <c r="O66" s="144">
        <v>2</v>
      </c>
      <c r="AA66" s="117">
        <v>12</v>
      </c>
      <c r="AB66" s="117">
        <v>0</v>
      </c>
      <c r="AC66" s="117">
        <v>20</v>
      </c>
      <c r="AZ66" s="117">
        <v>1</v>
      </c>
      <c r="BA66" s="117">
        <f>IF(AZ66=1,G66,0)</f>
        <v>0</v>
      </c>
      <c r="BB66" s="117">
        <f>IF(AZ66=2,G66,0)</f>
        <v>0</v>
      </c>
      <c r="BC66" s="117">
        <f>IF(AZ66=3,G66,0)</f>
        <v>0</v>
      </c>
      <c r="BD66" s="117">
        <f>IF(AZ66=4,G66,0)</f>
        <v>0</v>
      </c>
      <c r="BE66" s="117">
        <f>IF(AZ66=5,G66,0)</f>
        <v>0</v>
      </c>
      <c r="CZ66" s="117">
        <v>4.7300000000000002E-2</v>
      </c>
    </row>
    <row r="67" spans="1:104">
      <c r="A67" s="157"/>
      <c r="B67" s="158" t="s">
        <v>65</v>
      </c>
      <c r="C67" s="159" t="str">
        <f>CONCATENATE(B56," ",C56)</f>
        <v>4 Vodorovné konstrukce</v>
      </c>
      <c r="D67" s="157"/>
      <c r="E67" s="160"/>
      <c r="F67" s="160"/>
      <c r="G67" s="161">
        <f>SUM(G56:G66)</f>
        <v>0</v>
      </c>
      <c r="O67" s="144">
        <v>4</v>
      </c>
      <c r="BA67" s="162">
        <f>SUM(BA56:BA66)</f>
        <v>0</v>
      </c>
      <c r="BB67" s="162">
        <f>SUM(BB56:BB66)</f>
        <v>0</v>
      </c>
      <c r="BC67" s="162">
        <f>SUM(BC56:BC66)</f>
        <v>0</v>
      </c>
      <c r="BD67" s="162">
        <f>SUM(BD56:BD66)</f>
        <v>0</v>
      </c>
      <c r="BE67" s="162">
        <f>SUM(BE56:BE66)</f>
        <v>0</v>
      </c>
    </row>
    <row r="68" spans="1:104">
      <c r="A68" s="137" t="s">
        <v>61</v>
      </c>
      <c r="B68" s="138" t="s">
        <v>149</v>
      </c>
      <c r="C68" s="139" t="s">
        <v>150</v>
      </c>
      <c r="D68" s="140"/>
      <c r="E68" s="141"/>
      <c r="F68" s="141"/>
      <c r="G68" s="142"/>
      <c r="H68" s="143"/>
      <c r="I68" s="143"/>
      <c r="O68" s="144">
        <v>1</v>
      </c>
    </row>
    <row r="69" spans="1:104" ht="21">
      <c r="A69" s="145">
        <v>21</v>
      </c>
      <c r="B69" s="146" t="s">
        <v>151</v>
      </c>
      <c r="C69" s="147" t="s">
        <v>152</v>
      </c>
      <c r="D69" s="148" t="s">
        <v>86</v>
      </c>
      <c r="E69" s="149">
        <v>35.58</v>
      </c>
      <c r="F69" s="149"/>
      <c r="G69" s="150">
        <f>E69*F69</f>
        <v>0</v>
      </c>
      <c r="O69" s="144">
        <v>2</v>
      </c>
      <c r="AA69" s="117">
        <v>12</v>
      </c>
      <c r="AB69" s="117">
        <v>0</v>
      </c>
      <c r="AC69" s="117">
        <v>21</v>
      </c>
      <c r="AZ69" s="117">
        <v>1</v>
      </c>
      <c r="BA69" s="117">
        <f>IF(AZ69=1,G69,0)</f>
        <v>0</v>
      </c>
      <c r="BB69" s="117">
        <f>IF(AZ69=2,G69,0)</f>
        <v>0</v>
      </c>
      <c r="BC69" s="117">
        <f>IF(AZ69=3,G69,0)</f>
        <v>0</v>
      </c>
      <c r="BD69" s="117">
        <f>IF(AZ69=4,G69,0)</f>
        <v>0</v>
      </c>
      <c r="BE69" s="117">
        <f>IF(AZ69=5,G69,0)</f>
        <v>0</v>
      </c>
      <c r="CZ69" s="117">
        <v>4.8059999999999999E-2</v>
      </c>
    </row>
    <row r="70" spans="1:104">
      <c r="A70" s="151"/>
      <c r="B70" s="152"/>
      <c r="C70" s="495" t="s">
        <v>153</v>
      </c>
      <c r="D70" s="496"/>
      <c r="E70" s="153">
        <v>35.58</v>
      </c>
      <c r="F70" s="154"/>
      <c r="G70" s="155"/>
      <c r="M70" s="156" t="s">
        <v>153</v>
      </c>
      <c r="O70" s="144"/>
    </row>
    <row r="71" spans="1:104">
      <c r="A71" s="145">
        <v>22</v>
      </c>
      <c r="B71" s="146" t="s">
        <v>154</v>
      </c>
      <c r="C71" s="147" t="s">
        <v>155</v>
      </c>
      <c r="D71" s="148" t="s">
        <v>83</v>
      </c>
      <c r="E71" s="149">
        <v>28</v>
      </c>
      <c r="F71" s="149"/>
      <c r="G71" s="150">
        <f>E71*F71</f>
        <v>0</v>
      </c>
      <c r="O71" s="144">
        <v>2</v>
      </c>
      <c r="AA71" s="117">
        <v>12</v>
      </c>
      <c r="AB71" s="117">
        <v>0</v>
      </c>
      <c r="AC71" s="117">
        <v>22</v>
      </c>
      <c r="AZ71" s="117">
        <v>1</v>
      </c>
      <c r="BA71" s="117">
        <f>IF(AZ71=1,G71,0)</f>
        <v>0</v>
      </c>
      <c r="BB71" s="117">
        <f>IF(AZ71=2,G71,0)</f>
        <v>0</v>
      </c>
      <c r="BC71" s="117">
        <f>IF(AZ71=3,G71,0)</f>
        <v>0</v>
      </c>
      <c r="BD71" s="117">
        <f>IF(AZ71=4,G71,0)</f>
        <v>0</v>
      </c>
      <c r="BE71" s="117">
        <f>IF(AZ71=5,G71,0)</f>
        <v>0</v>
      </c>
      <c r="CZ71" s="117">
        <v>5.7299999999999997E-2</v>
      </c>
    </row>
    <row r="72" spans="1:104">
      <c r="A72" s="145">
        <v>23</v>
      </c>
      <c r="B72" s="146" t="s">
        <v>156</v>
      </c>
      <c r="C72" s="147" t="s">
        <v>157</v>
      </c>
      <c r="D72" s="148" t="s">
        <v>126</v>
      </c>
      <c r="E72" s="149">
        <v>90</v>
      </c>
      <c r="F72" s="149"/>
      <c r="G72" s="150">
        <f>E72*F72</f>
        <v>0</v>
      </c>
      <c r="O72" s="144">
        <v>2</v>
      </c>
      <c r="AA72" s="117">
        <v>12</v>
      </c>
      <c r="AB72" s="117">
        <v>0</v>
      </c>
      <c r="AC72" s="117">
        <v>23</v>
      </c>
      <c r="AZ72" s="117">
        <v>1</v>
      </c>
      <c r="BA72" s="117">
        <f>IF(AZ72=1,G72,0)</f>
        <v>0</v>
      </c>
      <c r="BB72" s="117">
        <f>IF(AZ72=2,G72,0)</f>
        <v>0</v>
      </c>
      <c r="BC72" s="117">
        <f>IF(AZ72=3,G72,0)</f>
        <v>0</v>
      </c>
      <c r="BD72" s="117">
        <f>IF(AZ72=4,G72,0)</f>
        <v>0</v>
      </c>
      <c r="BE72" s="117">
        <f>IF(AZ72=5,G72,0)</f>
        <v>0</v>
      </c>
      <c r="CZ72" s="117">
        <v>3.7130000000000003E-2</v>
      </c>
    </row>
    <row r="73" spans="1:104">
      <c r="A73" s="151"/>
      <c r="B73" s="152"/>
      <c r="C73" s="495" t="s">
        <v>158</v>
      </c>
      <c r="D73" s="496"/>
      <c r="E73" s="153">
        <v>90</v>
      </c>
      <c r="F73" s="154"/>
      <c r="G73" s="155"/>
      <c r="M73" s="156" t="s">
        <v>158</v>
      </c>
      <c r="O73" s="144"/>
    </row>
    <row r="74" spans="1:104">
      <c r="A74" s="145">
        <v>24</v>
      </c>
      <c r="B74" s="146" t="s">
        <v>159</v>
      </c>
      <c r="C74" s="147" t="s">
        <v>160</v>
      </c>
      <c r="D74" s="148" t="s">
        <v>83</v>
      </c>
      <c r="E74" s="149">
        <v>100</v>
      </c>
      <c r="F74" s="149"/>
      <c r="G74" s="150">
        <f>E74*F74</f>
        <v>0</v>
      </c>
      <c r="O74" s="144">
        <v>2</v>
      </c>
      <c r="AA74" s="117">
        <v>12</v>
      </c>
      <c r="AB74" s="117">
        <v>0</v>
      </c>
      <c r="AC74" s="117">
        <v>24</v>
      </c>
      <c r="AZ74" s="117">
        <v>1</v>
      </c>
      <c r="BA74" s="117">
        <f>IF(AZ74=1,G74,0)</f>
        <v>0</v>
      </c>
      <c r="BB74" s="117">
        <f>IF(AZ74=2,G74,0)</f>
        <v>0</v>
      </c>
      <c r="BC74" s="117">
        <f>IF(AZ74=3,G74,0)</f>
        <v>0</v>
      </c>
      <c r="BD74" s="117">
        <f>IF(AZ74=4,G74,0)</f>
        <v>0</v>
      </c>
      <c r="BE74" s="117">
        <f>IF(AZ74=5,G74,0)</f>
        <v>0</v>
      </c>
      <c r="CZ74" s="117">
        <v>4.5429999999999998E-2</v>
      </c>
    </row>
    <row r="75" spans="1:104">
      <c r="A75" s="151"/>
      <c r="B75" s="152"/>
      <c r="C75" s="495" t="s">
        <v>161</v>
      </c>
      <c r="D75" s="496"/>
      <c r="E75" s="153">
        <v>100</v>
      </c>
      <c r="F75" s="154"/>
      <c r="G75" s="155"/>
      <c r="M75" s="156" t="s">
        <v>161</v>
      </c>
      <c r="O75" s="144"/>
    </row>
    <row r="76" spans="1:104">
      <c r="A76" s="157"/>
      <c r="B76" s="158" t="s">
        <v>65</v>
      </c>
      <c r="C76" s="159" t="str">
        <f>CONCATENATE(B68," ",C68)</f>
        <v>61 Úpravy povrchů vnitřní</v>
      </c>
      <c r="D76" s="157"/>
      <c r="E76" s="160"/>
      <c r="F76" s="160"/>
      <c r="G76" s="161">
        <f>SUM(G68:G75)</f>
        <v>0</v>
      </c>
      <c r="O76" s="144">
        <v>4</v>
      </c>
      <c r="BA76" s="162">
        <f>SUM(BA68:BA75)</f>
        <v>0</v>
      </c>
      <c r="BB76" s="162">
        <f>SUM(BB68:BB75)</f>
        <v>0</v>
      </c>
      <c r="BC76" s="162">
        <f>SUM(BC68:BC75)</f>
        <v>0</v>
      </c>
      <c r="BD76" s="162">
        <f>SUM(BD68:BD75)</f>
        <v>0</v>
      </c>
      <c r="BE76" s="162">
        <f>SUM(BE68:BE75)</f>
        <v>0</v>
      </c>
    </row>
    <row r="77" spans="1:104">
      <c r="A77" s="137" t="s">
        <v>61</v>
      </c>
      <c r="B77" s="138" t="s">
        <v>162</v>
      </c>
      <c r="C77" s="139" t="s">
        <v>163</v>
      </c>
      <c r="D77" s="140"/>
      <c r="E77" s="141"/>
      <c r="F77" s="141"/>
      <c r="G77" s="142"/>
      <c r="H77" s="143"/>
      <c r="I77" s="143"/>
      <c r="O77" s="144">
        <v>1</v>
      </c>
    </row>
    <row r="78" spans="1:104" ht="21">
      <c r="A78" s="145">
        <v>25</v>
      </c>
      <c r="B78" s="146" t="s">
        <v>164</v>
      </c>
      <c r="C78" s="147" t="s">
        <v>165</v>
      </c>
      <c r="D78" s="148" t="s">
        <v>86</v>
      </c>
      <c r="E78" s="149">
        <v>121.452</v>
      </c>
      <c r="F78" s="149"/>
      <c r="G78" s="150">
        <f>E78*F78</f>
        <v>0</v>
      </c>
      <c r="O78" s="144">
        <v>2</v>
      </c>
      <c r="AA78" s="117">
        <v>12</v>
      </c>
      <c r="AB78" s="117">
        <v>0</v>
      </c>
      <c r="AC78" s="117">
        <v>25</v>
      </c>
      <c r="AZ78" s="117">
        <v>1</v>
      </c>
      <c r="BA78" s="117">
        <f>IF(AZ78=1,G78,0)</f>
        <v>0</v>
      </c>
      <c r="BB78" s="117">
        <f>IF(AZ78=2,G78,0)</f>
        <v>0</v>
      </c>
      <c r="BC78" s="117">
        <f>IF(AZ78=3,G78,0)</f>
        <v>0</v>
      </c>
      <c r="BD78" s="117">
        <f>IF(AZ78=4,G78,0)</f>
        <v>0</v>
      </c>
      <c r="BE78" s="117">
        <f>IF(AZ78=5,G78,0)</f>
        <v>0</v>
      </c>
      <c r="CZ78" s="117">
        <v>1.3650000000000001E-2</v>
      </c>
    </row>
    <row r="79" spans="1:104">
      <c r="A79" s="151"/>
      <c r="B79" s="152"/>
      <c r="C79" s="495" t="s">
        <v>166</v>
      </c>
      <c r="D79" s="496"/>
      <c r="E79" s="153">
        <v>121.452</v>
      </c>
      <c r="F79" s="154"/>
      <c r="G79" s="155"/>
      <c r="M79" s="156" t="s">
        <v>166</v>
      </c>
      <c r="O79" s="144"/>
    </row>
    <row r="80" spans="1:104">
      <c r="A80" s="157"/>
      <c r="B80" s="158" t="s">
        <v>65</v>
      </c>
      <c r="C80" s="159" t="str">
        <f>CONCATENATE(B77," ",C77)</f>
        <v>62 Úprava povrchů vnější</v>
      </c>
      <c r="D80" s="157"/>
      <c r="E80" s="160"/>
      <c r="F80" s="160"/>
      <c r="G80" s="161">
        <f>SUM(G77:G79)</f>
        <v>0</v>
      </c>
      <c r="O80" s="144">
        <v>4</v>
      </c>
      <c r="BA80" s="162">
        <f>SUM(BA77:BA79)</f>
        <v>0</v>
      </c>
      <c r="BB80" s="162">
        <f>SUM(BB77:BB79)</f>
        <v>0</v>
      </c>
      <c r="BC80" s="162">
        <f>SUM(BC77:BC79)</f>
        <v>0</v>
      </c>
      <c r="BD80" s="162">
        <f>SUM(BD77:BD79)</f>
        <v>0</v>
      </c>
      <c r="BE80" s="162">
        <f>SUM(BE77:BE79)</f>
        <v>0</v>
      </c>
    </row>
    <row r="81" spans="1:104" ht="21" customHeight="1">
      <c r="A81" s="137" t="s">
        <v>61</v>
      </c>
      <c r="B81" s="138" t="s">
        <v>167</v>
      </c>
      <c r="C81" s="139" t="s">
        <v>168</v>
      </c>
      <c r="D81" s="140"/>
      <c r="E81" s="141"/>
      <c r="F81" s="141"/>
      <c r="G81" s="142"/>
      <c r="H81" s="143"/>
      <c r="I81" s="143"/>
      <c r="O81" s="144">
        <v>1</v>
      </c>
    </row>
    <row r="82" spans="1:104" ht="21">
      <c r="A82" s="145">
        <v>26</v>
      </c>
      <c r="B82" s="146" t="s">
        <v>169</v>
      </c>
      <c r="C82" s="147" t="s">
        <v>170</v>
      </c>
      <c r="D82" s="148" t="s">
        <v>86</v>
      </c>
      <c r="E82" s="149">
        <v>3.36</v>
      </c>
      <c r="F82" s="149"/>
      <c r="G82" s="150">
        <f>E82*F82</f>
        <v>0</v>
      </c>
      <c r="O82" s="144">
        <v>2</v>
      </c>
      <c r="AA82" s="117">
        <v>12</v>
      </c>
      <c r="AB82" s="117">
        <v>0</v>
      </c>
      <c r="AC82" s="117">
        <v>26</v>
      </c>
      <c r="AZ82" s="117">
        <v>1</v>
      </c>
      <c r="BA82" s="117">
        <f>IF(AZ82=1,G82,0)</f>
        <v>0</v>
      </c>
      <c r="BB82" s="117">
        <f>IF(AZ82=2,G82,0)</f>
        <v>0</v>
      </c>
      <c r="BC82" s="117">
        <f>IF(AZ82=3,G82,0)</f>
        <v>0</v>
      </c>
      <c r="BD82" s="117">
        <f>IF(AZ82=4,G82,0)</f>
        <v>0</v>
      </c>
      <c r="BE82" s="117">
        <f>IF(AZ82=5,G82,0)</f>
        <v>0</v>
      </c>
      <c r="CZ82" s="117">
        <v>0.24582000000000001</v>
      </c>
    </row>
    <row r="83" spans="1:104">
      <c r="A83" s="151"/>
      <c r="B83" s="152"/>
      <c r="C83" s="495" t="s">
        <v>171</v>
      </c>
      <c r="D83" s="496"/>
      <c r="E83" s="153">
        <v>3.36</v>
      </c>
      <c r="F83" s="154"/>
      <c r="G83" s="155"/>
      <c r="M83" s="156" t="s">
        <v>171</v>
      </c>
      <c r="O83" s="144"/>
    </row>
    <row r="84" spans="1:104" ht="21">
      <c r="A84" s="145">
        <v>27</v>
      </c>
      <c r="B84" s="146" t="s">
        <v>172</v>
      </c>
      <c r="C84" s="147" t="s">
        <v>173</v>
      </c>
      <c r="D84" s="148" t="s">
        <v>86</v>
      </c>
      <c r="E84" s="149">
        <v>4.7300000000000004</v>
      </c>
      <c r="F84" s="149"/>
      <c r="G84" s="150">
        <f>E84*F84</f>
        <v>0</v>
      </c>
      <c r="O84" s="144">
        <v>2</v>
      </c>
      <c r="AA84" s="117">
        <v>12</v>
      </c>
      <c r="AB84" s="117">
        <v>0</v>
      </c>
      <c r="AC84" s="117">
        <v>27</v>
      </c>
      <c r="AZ84" s="117">
        <v>1</v>
      </c>
      <c r="BA84" s="117">
        <f>IF(AZ84=1,G84,0)</f>
        <v>0</v>
      </c>
      <c r="BB84" s="117">
        <f>IF(AZ84=2,G84,0)</f>
        <v>0</v>
      </c>
      <c r="BC84" s="117">
        <f>IF(AZ84=3,G84,0)</f>
        <v>0</v>
      </c>
      <c r="BD84" s="117">
        <f>IF(AZ84=4,G84,0)</f>
        <v>0</v>
      </c>
      <c r="BE84" s="117">
        <f>IF(AZ84=5,G84,0)</f>
        <v>0</v>
      </c>
      <c r="CZ84" s="117">
        <v>0.36201</v>
      </c>
    </row>
    <row r="85" spans="1:104">
      <c r="A85" s="151"/>
      <c r="B85" s="152"/>
      <c r="C85" s="495" t="s">
        <v>174</v>
      </c>
      <c r="D85" s="496"/>
      <c r="E85" s="153">
        <v>4.7300000000000004</v>
      </c>
      <c r="F85" s="154"/>
      <c r="G85" s="155"/>
      <c r="M85" s="156" t="s">
        <v>174</v>
      </c>
      <c r="O85" s="144"/>
    </row>
    <row r="86" spans="1:104">
      <c r="A86" s="145">
        <v>28</v>
      </c>
      <c r="B86" s="146" t="s">
        <v>175</v>
      </c>
      <c r="C86" s="147" t="s">
        <v>176</v>
      </c>
      <c r="D86" s="148" t="s">
        <v>86</v>
      </c>
      <c r="E86" s="149">
        <v>3.12</v>
      </c>
      <c r="F86" s="149"/>
      <c r="G86" s="150">
        <f>E86*F86</f>
        <v>0</v>
      </c>
      <c r="O86" s="144">
        <v>2</v>
      </c>
      <c r="AA86" s="117">
        <v>12</v>
      </c>
      <c r="AB86" s="117">
        <v>0</v>
      </c>
      <c r="AC86" s="117">
        <v>28</v>
      </c>
      <c r="AZ86" s="117">
        <v>1</v>
      </c>
      <c r="BA86" s="117">
        <f>IF(AZ86=1,G86,0)</f>
        <v>0</v>
      </c>
      <c r="BB86" s="117">
        <f>IF(AZ86=2,G86,0)</f>
        <v>0</v>
      </c>
      <c r="BC86" s="117">
        <f>IF(AZ86=3,G86,0)</f>
        <v>0</v>
      </c>
      <c r="BD86" s="117">
        <f>IF(AZ86=4,G86,0)</f>
        <v>0</v>
      </c>
      <c r="BE86" s="117">
        <f>IF(AZ86=5,G86,0)</f>
        <v>0</v>
      </c>
      <c r="CZ86" s="117">
        <v>0.25791999999999998</v>
      </c>
    </row>
    <row r="87" spans="1:104">
      <c r="A87" s="151"/>
      <c r="B87" s="152"/>
      <c r="C87" s="495" t="s">
        <v>177</v>
      </c>
      <c r="D87" s="496"/>
      <c r="E87" s="153">
        <v>3.12</v>
      </c>
      <c r="F87" s="154"/>
      <c r="G87" s="155"/>
      <c r="M87" s="156" t="s">
        <v>177</v>
      </c>
      <c r="O87" s="144"/>
    </row>
    <row r="88" spans="1:104">
      <c r="A88" s="157"/>
      <c r="B88" s="158" t="s">
        <v>65</v>
      </c>
      <c r="C88" s="159" t="str">
        <f>CONCATENATE(B81," ",C81)</f>
        <v>63 Podlahy a podlahové konstrukce</v>
      </c>
      <c r="D88" s="157"/>
      <c r="E88" s="160"/>
      <c r="F88" s="160"/>
      <c r="G88" s="161">
        <f>SUM(G81:G87)</f>
        <v>0</v>
      </c>
      <c r="O88" s="144">
        <v>4</v>
      </c>
      <c r="BA88" s="162">
        <f>SUM(BA81:BA87)</f>
        <v>0</v>
      </c>
      <c r="BB88" s="162">
        <f>SUM(BB81:BB87)</f>
        <v>0</v>
      </c>
      <c r="BC88" s="162">
        <f>SUM(BC81:BC87)</f>
        <v>0</v>
      </c>
      <c r="BD88" s="162">
        <f>SUM(BD81:BD87)</f>
        <v>0</v>
      </c>
      <c r="BE88" s="162">
        <f>SUM(BE81:BE87)</f>
        <v>0</v>
      </c>
    </row>
    <row r="89" spans="1:104" ht="19.2" customHeight="1">
      <c r="A89" s="137" t="s">
        <v>61</v>
      </c>
      <c r="B89" s="138" t="s">
        <v>178</v>
      </c>
      <c r="C89" s="139" t="s">
        <v>179</v>
      </c>
      <c r="D89" s="140"/>
      <c r="E89" s="141"/>
      <c r="F89" s="141"/>
      <c r="G89" s="142"/>
      <c r="H89" s="143"/>
      <c r="I89" s="143"/>
      <c r="O89" s="144">
        <v>1</v>
      </c>
    </row>
    <row r="90" spans="1:104">
      <c r="A90" s="145">
        <v>29</v>
      </c>
      <c r="B90" s="146" t="s">
        <v>180</v>
      </c>
      <c r="C90" s="147" t="s">
        <v>181</v>
      </c>
      <c r="D90" s="148" t="s">
        <v>83</v>
      </c>
      <c r="E90" s="149">
        <v>16</v>
      </c>
      <c r="F90" s="149"/>
      <c r="G90" s="150">
        <f>E90*F90</f>
        <v>0</v>
      </c>
      <c r="O90" s="144">
        <v>2</v>
      </c>
      <c r="AA90" s="117">
        <v>12</v>
      </c>
      <c r="AB90" s="117">
        <v>0</v>
      </c>
      <c r="AC90" s="117">
        <v>29</v>
      </c>
      <c r="AZ90" s="117">
        <v>1</v>
      </c>
      <c r="BA90" s="117">
        <f>IF(AZ90=1,G90,0)</f>
        <v>0</v>
      </c>
      <c r="BB90" s="117">
        <f>IF(AZ90=2,G90,0)</f>
        <v>0</v>
      </c>
      <c r="BC90" s="117">
        <f>IF(AZ90=3,G90,0)</f>
        <v>0</v>
      </c>
      <c r="BD90" s="117">
        <f>IF(AZ90=4,G90,0)</f>
        <v>0</v>
      </c>
      <c r="BE90" s="117">
        <f>IF(AZ90=5,G90,0)</f>
        <v>0</v>
      </c>
      <c r="CZ90" s="117">
        <v>2.9199999999999999E-3</v>
      </c>
    </row>
    <row r="91" spans="1:104">
      <c r="A91" s="151"/>
      <c r="B91" s="152"/>
      <c r="C91" s="495" t="s">
        <v>182</v>
      </c>
      <c r="D91" s="496"/>
      <c r="E91" s="153">
        <v>16</v>
      </c>
      <c r="F91" s="154"/>
      <c r="G91" s="155"/>
      <c r="M91" s="156" t="s">
        <v>182</v>
      </c>
      <c r="O91" s="144"/>
    </row>
    <row r="92" spans="1:104">
      <c r="A92" s="145">
        <v>30</v>
      </c>
      <c r="B92" s="146" t="s">
        <v>183</v>
      </c>
      <c r="C92" s="147" t="s">
        <v>184</v>
      </c>
      <c r="D92" s="148" t="s">
        <v>83</v>
      </c>
      <c r="E92" s="149">
        <v>4</v>
      </c>
      <c r="F92" s="149"/>
      <c r="G92" s="150">
        <f>E92*F92</f>
        <v>0</v>
      </c>
      <c r="O92" s="144">
        <v>2</v>
      </c>
      <c r="AA92" s="117">
        <v>12</v>
      </c>
      <c r="AB92" s="117">
        <v>0</v>
      </c>
      <c r="AC92" s="117">
        <v>30</v>
      </c>
      <c r="AZ92" s="117">
        <v>1</v>
      </c>
      <c r="BA92" s="117">
        <f>IF(AZ92=1,G92,0)</f>
        <v>0</v>
      </c>
      <c r="BB92" s="117">
        <f>IF(AZ92=2,G92,0)</f>
        <v>0</v>
      </c>
      <c r="BC92" s="117">
        <f>IF(AZ92=3,G92,0)</f>
        <v>0</v>
      </c>
      <c r="BD92" s="117">
        <f>IF(AZ92=4,G92,0)</f>
        <v>0</v>
      </c>
      <c r="BE92" s="117">
        <f>IF(AZ92=5,G92,0)</f>
        <v>0</v>
      </c>
      <c r="CZ92" s="117">
        <v>2.9199999999999999E-3</v>
      </c>
    </row>
    <row r="93" spans="1:104">
      <c r="A93" s="151"/>
      <c r="B93" s="152"/>
      <c r="C93" s="495" t="s">
        <v>185</v>
      </c>
      <c r="D93" s="496"/>
      <c r="E93" s="153">
        <v>4</v>
      </c>
      <c r="F93" s="154"/>
      <c r="G93" s="155"/>
      <c r="M93" s="156" t="s">
        <v>185</v>
      </c>
      <c r="O93" s="144"/>
    </row>
    <row r="94" spans="1:104">
      <c r="A94" s="145">
        <v>31</v>
      </c>
      <c r="B94" s="146" t="s">
        <v>186</v>
      </c>
      <c r="C94" s="147" t="s">
        <v>187</v>
      </c>
      <c r="D94" s="148" t="s">
        <v>83</v>
      </c>
      <c r="E94" s="149">
        <v>1</v>
      </c>
      <c r="F94" s="149"/>
      <c r="G94" s="150">
        <f>E94*F94</f>
        <v>0</v>
      </c>
      <c r="O94" s="144">
        <v>2</v>
      </c>
      <c r="AA94" s="117">
        <v>12</v>
      </c>
      <c r="AB94" s="117">
        <v>0</v>
      </c>
      <c r="AC94" s="117">
        <v>31</v>
      </c>
      <c r="AZ94" s="117">
        <v>1</v>
      </c>
      <c r="BA94" s="117">
        <f>IF(AZ94=1,G94,0)</f>
        <v>0</v>
      </c>
      <c r="BB94" s="117">
        <f>IF(AZ94=2,G94,0)</f>
        <v>0</v>
      </c>
      <c r="BC94" s="117">
        <f>IF(AZ94=3,G94,0)</f>
        <v>0</v>
      </c>
      <c r="BD94" s="117">
        <f>IF(AZ94=4,G94,0)</f>
        <v>0</v>
      </c>
      <c r="BE94" s="117">
        <f>IF(AZ94=5,G94,0)</f>
        <v>0</v>
      </c>
      <c r="CZ94" s="117">
        <v>0.4642</v>
      </c>
    </row>
    <row r="95" spans="1:104">
      <c r="A95" s="145">
        <v>32</v>
      </c>
      <c r="B95" s="146" t="s">
        <v>188</v>
      </c>
      <c r="C95" s="147" t="s">
        <v>189</v>
      </c>
      <c r="D95" s="148" t="s">
        <v>83</v>
      </c>
      <c r="E95" s="149">
        <v>8</v>
      </c>
      <c r="F95" s="149"/>
      <c r="G95" s="150">
        <f>E95*F95</f>
        <v>0</v>
      </c>
      <c r="O95" s="144">
        <v>2</v>
      </c>
      <c r="AA95" s="117">
        <v>12</v>
      </c>
      <c r="AB95" s="117">
        <v>1</v>
      </c>
      <c r="AC95" s="117">
        <v>32</v>
      </c>
      <c r="AZ95" s="117">
        <v>1</v>
      </c>
      <c r="BA95" s="117">
        <f>IF(AZ95=1,G95,0)</f>
        <v>0</v>
      </c>
      <c r="BB95" s="117">
        <f>IF(AZ95=2,G95,0)</f>
        <v>0</v>
      </c>
      <c r="BC95" s="117">
        <f>IF(AZ95=3,G95,0)</f>
        <v>0</v>
      </c>
      <c r="BD95" s="117">
        <f>IF(AZ95=4,G95,0)</f>
        <v>0</v>
      </c>
      <c r="BE95" s="117">
        <f>IF(AZ95=5,G95,0)</f>
        <v>0</v>
      </c>
      <c r="CZ95" s="117">
        <v>1.32E-2</v>
      </c>
    </row>
    <row r="96" spans="1:104">
      <c r="A96" s="145">
        <v>33</v>
      </c>
      <c r="B96" s="146" t="s">
        <v>190</v>
      </c>
      <c r="C96" s="147" t="s">
        <v>191</v>
      </c>
      <c r="D96" s="148" t="s">
        <v>83</v>
      </c>
      <c r="E96" s="149">
        <v>2</v>
      </c>
      <c r="F96" s="149"/>
      <c r="G96" s="150">
        <f>E96*F96</f>
        <v>0</v>
      </c>
      <c r="O96" s="144">
        <v>2</v>
      </c>
      <c r="AA96" s="117">
        <v>12</v>
      </c>
      <c r="AB96" s="117">
        <v>1</v>
      </c>
      <c r="AC96" s="117">
        <v>33</v>
      </c>
      <c r="AZ96" s="117">
        <v>1</v>
      </c>
      <c r="BA96" s="117">
        <f>IF(AZ96=1,G96,0)</f>
        <v>0</v>
      </c>
      <c r="BB96" s="117">
        <f>IF(AZ96=2,G96,0)</f>
        <v>0</v>
      </c>
      <c r="BC96" s="117">
        <f>IF(AZ96=3,G96,0)</f>
        <v>0</v>
      </c>
      <c r="BD96" s="117">
        <f>IF(AZ96=4,G96,0)</f>
        <v>0</v>
      </c>
      <c r="BE96" s="117">
        <f>IF(AZ96=5,G96,0)</f>
        <v>0</v>
      </c>
      <c r="CZ96" s="117">
        <v>1.3599999999999999E-2</v>
      </c>
    </row>
    <row r="97" spans="1:104">
      <c r="A97" s="145">
        <v>34</v>
      </c>
      <c r="B97" s="146" t="s">
        <v>192</v>
      </c>
      <c r="C97" s="147" t="s">
        <v>193</v>
      </c>
      <c r="D97" s="148" t="s">
        <v>83</v>
      </c>
      <c r="E97" s="149">
        <v>11</v>
      </c>
      <c r="F97" s="149"/>
      <c r="G97" s="150">
        <f>E97*F97</f>
        <v>0</v>
      </c>
      <c r="O97" s="144">
        <v>2</v>
      </c>
      <c r="AA97" s="117">
        <v>12</v>
      </c>
      <c r="AB97" s="117">
        <v>1</v>
      </c>
      <c r="AC97" s="117">
        <v>34</v>
      </c>
      <c r="AZ97" s="117">
        <v>1</v>
      </c>
      <c r="BA97" s="117">
        <f>IF(AZ97=1,G97,0)</f>
        <v>0</v>
      </c>
      <c r="BB97" s="117">
        <f>IF(AZ97=2,G97,0)</f>
        <v>0</v>
      </c>
      <c r="BC97" s="117">
        <f>IF(AZ97=3,G97,0)</f>
        <v>0</v>
      </c>
      <c r="BD97" s="117">
        <f>IF(AZ97=4,G97,0)</f>
        <v>0</v>
      </c>
      <c r="BE97" s="117">
        <f>IF(AZ97=5,G97,0)</f>
        <v>0</v>
      </c>
      <c r="CZ97" s="117">
        <v>1.41E-2</v>
      </c>
    </row>
    <row r="98" spans="1:104">
      <c r="A98" s="157"/>
      <c r="B98" s="158" t="s">
        <v>65</v>
      </c>
      <c r="C98" s="159" t="str">
        <f>CONCATENATE(B89," ",C89)</f>
        <v>64 Výplně otvorů</v>
      </c>
      <c r="D98" s="157"/>
      <c r="E98" s="160"/>
      <c r="F98" s="160"/>
      <c r="G98" s="161">
        <f>SUM(G89:G97)</f>
        <v>0</v>
      </c>
      <c r="O98" s="144">
        <v>4</v>
      </c>
      <c r="BA98" s="162">
        <f>SUM(BA89:BA97)</f>
        <v>0</v>
      </c>
      <c r="BB98" s="162">
        <f>SUM(BB89:BB97)</f>
        <v>0</v>
      </c>
      <c r="BC98" s="162">
        <f>SUM(BC89:BC97)</f>
        <v>0</v>
      </c>
      <c r="BD98" s="162">
        <f>SUM(BD89:BD97)</f>
        <v>0</v>
      </c>
      <c r="BE98" s="162">
        <f>SUM(BE89:BE97)</f>
        <v>0</v>
      </c>
    </row>
    <row r="99" spans="1:104" ht="17.399999999999999" customHeight="1">
      <c r="A99" s="137" t="s">
        <v>61</v>
      </c>
      <c r="B99" s="138" t="s">
        <v>194</v>
      </c>
      <c r="C99" s="139" t="s">
        <v>195</v>
      </c>
      <c r="D99" s="140"/>
      <c r="E99" s="141"/>
      <c r="F99" s="141"/>
      <c r="G99" s="142"/>
      <c r="H99" s="143"/>
      <c r="I99" s="143"/>
      <c r="O99" s="144">
        <v>1</v>
      </c>
    </row>
    <row r="100" spans="1:104">
      <c r="A100" s="145">
        <v>35</v>
      </c>
      <c r="B100" s="146" t="s">
        <v>196</v>
      </c>
      <c r="C100" s="147" t="s">
        <v>197</v>
      </c>
      <c r="D100" s="148" t="s">
        <v>83</v>
      </c>
      <c r="E100" s="149">
        <v>4</v>
      </c>
      <c r="F100" s="149"/>
      <c r="G100" s="150">
        <f>E100*F100</f>
        <v>0</v>
      </c>
      <c r="O100" s="144">
        <v>2</v>
      </c>
      <c r="AA100" s="117">
        <v>12</v>
      </c>
      <c r="AB100" s="117">
        <v>0</v>
      </c>
      <c r="AC100" s="117">
        <v>35</v>
      </c>
      <c r="AZ100" s="117">
        <v>1</v>
      </c>
      <c r="BA100" s="117">
        <f>IF(AZ100=1,G100,0)</f>
        <v>0</v>
      </c>
      <c r="BB100" s="117">
        <f>IF(AZ100=2,G100,0)</f>
        <v>0</v>
      </c>
      <c r="BC100" s="117">
        <f>IF(AZ100=3,G100,0)</f>
        <v>0</v>
      </c>
      <c r="BD100" s="117">
        <f>IF(AZ100=4,G100,0)</f>
        <v>0</v>
      </c>
      <c r="BE100" s="117">
        <f>IF(AZ100=5,G100,0)</f>
        <v>0</v>
      </c>
      <c r="CZ100" s="117">
        <v>0</v>
      </c>
    </row>
    <row r="101" spans="1:104">
      <c r="A101" s="151"/>
      <c r="B101" s="152"/>
      <c r="C101" s="495" t="s">
        <v>198</v>
      </c>
      <c r="D101" s="496"/>
      <c r="E101" s="153">
        <v>4</v>
      </c>
      <c r="F101" s="154"/>
      <c r="G101" s="155"/>
      <c r="M101" s="156" t="s">
        <v>198</v>
      </c>
      <c r="O101" s="144"/>
    </row>
    <row r="102" spans="1:104">
      <c r="A102" s="145">
        <v>36</v>
      </c>
      <c r="B102" s="146" t="s">
        <v>199</v>
      </c>
      <c r="C102" s="147" t="s">
        <v>200</v>
      </c>
      <c r="D102" s="148" t="s">
        <v>83</v>
      </c>
      <c r="E102" s="149">
        <v>10</v>
      </c>
      <c r="F102" s="149"/>
      <c r="G102" s="150">
        <f>E102*F102</f>
        <v>0</v>
      </c>
      <c r="O102" s="144">
        <v>2</v>
      </c>
      <c r="AA102" s="117">
        <v>12</v>
      </c>
      <c r="AB102" s="117">
        <v>0</v>
      </c>
      <c r="AC102" s="117">
        <v>36</v>
      </c>
      <c r="AZ102" s="117">
        <v>1</v>
      </c>
      <c r="BA102" s="117">
        <f>IF(AZ102=1,G102,0)</f>
        <v>0</v>
      </c>
      <c r="BB102" s="117">
        <f>IF(AZ102=2,G102,0)</f>
        <v>0</v>
      </c>
      <c r="BC102" s="117">
        <f>IF(AZ102=3,G102,0)</f>
        <v>0</v>
      </c>
      <c r="BD102" s="117">
        <f>IF(AZ102=4,G102,0)</f>
        <v>0</v>
      </c>
      <c r="BE102" s="117">
        <f>IF(AZ102=5,G102,0)</f>
        <v>0</v>
      </c>
      <c r="CZ102" s="117">
        <v>0</v>
      </c>
    </row>
    <row r="103" spans="1:104">
      <c r="A103" s="151"/>
      <c r="B103" s="152"/>
      <c r="C103" s="495" t="s">
        <v>201</v>
      </c>
      <c r="D103" s="496"/>
      <c r="E103" s="153">
        <v>10</v>
      </c>
      <c r="F103" s="154"/>
      <c r="G103" s="155"/>
      <c r="M103" s="156" t="s">
        <v>201</v>
      </c>
      <c r="O103" s="144"/>
    </row>
    <row r="104" spans="1:104">
      <c r="A104" s="145">
        <v>37</v>
      </c>
      <c r="B104" s="146" t="s">
        <v>202</v>
      </c>
      <c r="C104" s="147" t="s">
        <v>203</v>
      </c>
      <c r="D104" s="148" t="s">
        <v>83</v>
      </c>
      <c r="E104" s="149">
        <v>30</v>
      </c>
      <c r="F104" s="149"/>
      <c r="G104" s="150">
        <f>E104*F104</f>
        <v>0</v>
      </c>
      <c r="O104" s="144">
        <v>2</v>
      </c>
      <c r="AA104" s="117">
        <v>12</v>
      </c>
      <c r="AB104" s="117">
        <v>0</v>
      </c>
      <c r="AC104" s="117">
        <v>37</v>
      </c>
      <c r="AZ104" s="117">
        <v>1</v>
      </c>
      <c r="BA104" s="117">
        <f>IF(AZ104=1,G104,0)</f>
        <v>0</v>
      </c>
      <c r="BB104" s="117">
        <f>IF(AZ104=2,G104,0)</f>
        <v>0</v>
      </c>
      <c r="BC104" s="117">
        <f>IF(AZ104=3,G104,0)</f>
        <v>0</v>
      </c>
      <c r="BD104" s="117">
        <f>IF(AZ104=4,G104,0)</f>
        <v>0</v>
      </c>
      <c r="BE104" s="117">
        <f>IF(AZ104=5,G104,0)</f>
        <v>0</v>
      </c>
      <c r="CZ104" s="117">
        <v>2.3400000000000001E-3</v>
      </c>
    </row>
    <row r="105" spans="1:104">
      <c r="A105" s="145">
        <v>38</v>
      </c>
      <c r="B105" s="146" t="s">
        <v>204</v>
      </c>
      <c r="C105" s="147" t="s">
        <v>205</v>
      </c>
      <c r="D105" s="148" t="s">
        <v>83</v>
      </c>
      <c r="E105" s="149">
        <v>45</v>
      </c>
      <c r="F105" s="149"/>
      <c r="G105" s="150">
        <f>E105*F105</f>
        <v>0</v>
      </c>
      <c r="O105" s="144">
        <v>2</v>
      </c>
      <c r="AA105" s="117">
        <v>12</v>
      </c>
      <c r="AB105" s="117">
        <v>0</v>
      </c>
      <c r="AC105" s="117">
        <v>38</v>
      </c>
      <c r="AZ105" s="117">
        <v>1</v>
      </c>
      <c r="BA105" s="117">
        <f>IF(AZ105=1,G105,0)</f>
        <v>0</v>
      </c>
      <c r="BB105" s="117">
        <f>IF(AZ105=2,G105,0)</f>
        <v>0</v>
      </c>
      <c r="BC105" s="117">
        <f>IF(AZ105=3,G105,0)</f>
        <v>0</v>
      </c>
      <c r="BD105" s="117">
        <f>IF(AZ105=4,G105,0)</f>
        <v>0</v>
      </c>
      <c r="BE105" s="117">
        <f>IF(AZ105=5,G105,0)</f>
        <v>0</v>
      </c>
      <c r="CZ105" s="117">
        <v>8.0000000000000007E-5</v>
      </c>
    </row>
    <row r="106" spans="1:104">
      <c r="A106" s="145">
        <v>39</v>
      </c>
      <c r="B106" s="146" t="s">
        <v>206</v>
      </c>
      <c r="C106" s="147" t="s">
        <v>207</v>
      </c>
      <c r="D106" s="148" t="s">
        <v>83</v>
      </c>
      <c r="E106" s="149">
        <v>8</v>
      </c>
      <c r="F106" s="149"/>
      <c r="G106" s="150">
        <f>E106*F106</f>
        <v>0</v>
      </c>
      <c r="O106" s="144">
        <v>2</v>
      </c>
      <c r="AA106" s="117">
        <v>12</v>
      </c>
      <c r="AB106" s="117">
        <v>0</v>
      </c>
      <c r="AC106" s="117">
        <v>39</v>
      </c>
      <c r="AZ106" s="117">
        <v>1</v>
      </c>
      <c r="BA106" s="117">
        <f>IF(AZ106=1,G106,0)</f>
        <v>0</v>
      </c>
      <c r="BB106" s="117">
        <f>IF(AZ106=2,G106,0)</f>
        <v>0</v>
      </c>
      <c r="BC106" s="117">
        <f>IF(AZ106=3,G106,0)</f>
        <v>0</v>
      </c>
      <c r="BD106" s="117">
        <f>IF(AZ106=4,G106,0)</f>
        <v>0</v>
      </c>
      <c r="BE106" s="117">
        <f>IF(AZ106=5,G106,0)</f>
        <v>0</v>
      </c>
      <c r="CZ106" s="117">
        <v>0</v>
      </c>
    </row>
    <row r="107" spans="1:104">
      <c r="A107" s="145">
        <v>40</v>
      </c>
      <c r="B107" s="146" t="s">
        <v>208</v>
      </c>
      <c r="C107" s="147" t="s">
        <v>209</v>
      </c>
      <c r="D107" s="148" t="s">
        <v>83</v>
      </c>
      <c r="E107" s="149">
        <v>4</v>
      </c>
      <c r="F107" s="149"/>
      <c r="G107" s="150">
        <f>E107*F107</f>
        <v>0</v>
      </c>
      <c r="O107" s="144">
        <v>2</v>
      </c>
      <c r="AA107" s="117">
        <v>12</v>
      </c>
      <c r="AB107" s="117">
        <v>0</v>
      </c>
      <c r="AC107" s="117">
        <v>40</v>
      </c>
      <c r="AZ107" s="117">
        <v>1</v>
      </c>
      <c r="BA107" s="117">
        <f>IF(AZ107=1,G107,0)</f>
        <v>0</v>
      </c>
      <c r="BB107" s="117">
        <f>IF(AZ107=2,G107,0)</f>
        <v>0</v>
      </c>
      <c r="BC107" s="117">
        <f>IF(AZ107=3,G107,0)</f>
        <v>0</v>
      </c>
      <c r="BD107" s="117">
        <f>IF(AZ107=4,G107,0)</f>
        <v>0</v>
      </c>
      <c r="BE107" s="117">
        <f>IF(AZ107=5,G107,0)</f>
        <v>0</v>
      </c>
      <c r="CZ107" s="117">
        <v>0</v>
      </c>
    </row>
    <row r="108" spans="1:104">
      <c r="A108" s="157"/>
      <c r="B108" s="158" t="s">
        <v>65</v>
      </c>
      <c r="C108" s="159" t="str">
        <f>CONCATENATE(B99," ",C99)</f>
        <v>95 Dokončovací práce</v>
      </c>
      <c r="D108" s="157"/>
      <c r="E108" s="160"/>
      <c r="F108" s="160"/>
      <c r="G108" s="161">
        <f>SUM(G99:G107)</f>
        <v>0</v>
      </c>
      <c r="O108" s="144">
        <v>4</v>
      </c>
      <c r="BA108" s="162">
        <f>SUM(BA99:BA107)</f>
        <v>0</v>
      </c>
      <c r="BB108" s="162">
        <f>SUM(BB99:BB107)</f>
        <v>0</v>
      </c>
      <c r="BC108" s="162">
        <f>SUM(BC99:BC107)</f>
        <v>0</v>
      </c>
      <c r="BD108" s="162">
        <f>SUM(BD99:BD107)</f>
        <v>0</v>
      </c>
      <c r="BE108" s="162">
        <f>SUM(BE99:BE107)</f>
        <v>0</v>
      </c>
    </row>
    <row r="109" spans="1:104" ht="20.399999999999999" customHeight="1">
      <c r="A109" s="137" t="s">
        <v>61</v>
      </c>
      <c r="B109" s="138" t="s">
        <v>210</v>
      </c>
      <c r="C109" s="139" t="s">
        <v>211</v>
      </c>
      <c r="D109" s="140"/>
      <c r="E109" s="141"/>
      <c r="F109" s="141"/>
      <c r="G109" s="142"/>
      <c r="H109" s="143"/>
      <c r="I109" s="143"/>
      <c r="O109" s="144">
        <v>1</v>
      </c>
    </row>
    <row r="110" spans="1:104">
      <c r="A110" s="145">
        <v>41</v>
      </c>
      <c r="B110" s="146" t="s">
        <v>212</v>
      </c>
      <c r="C110" s="147" t="s">
        <v>213</v>
      </c>
      <c r="D110" s="148" t="s">
        <v>126</v>
      </c>
      <c r="E110" s="149">
        <v>16</v>
      </c>
      <c r="F110" s="149"/>
      <c r="G110" s="150">
        <f>E110*F110</f>
        <v>0</v>
      </c>
      <c r="O110" s="144">
        <v>2</v>
      </c>
      <c r="AA110" s="117">
        <v>12</v>
      </c>
      <c r="AB110" s="117">
        <v>0</v>
      </c>
      <c r="AC110" s="117">
        <v>41</v>
      </c>
      <c r="AZ110" s="117">
        <v>1</v>
      </c>
      <c r="BA110" s="117">
        <f>IF(AZ110=1,G110,0)</f>
        <v>0</v>
      </c>
      <c r="BB110" s="117">
        <f>IF(AZ110=2,G110,0)</f>
        <v>0</v>
      </c>
      <c r="BC110" s="117">
        <f>IF(AZ110=3,G110,0)</f>
        <v>0</v>
      </c>
      <c r="BD110" s="117">
        <f>IF(AZ110=4,G110,0)</f>
        <v>0</v>
      </c>
      <c r="BE110" s="117">
        <f>IF(AZ110=5,G110,0)</f>
        <v>0</v>
      </c>
      <c r="CZ110" s="117">
        <v>0</v>
      </c>
    </row>
    <row r="111" spans="1:104">
      <c r="A111" s="151"/>
      <c r="B111" s="152"/>
      <c r="C111" s="495" t="s">
        <v>214</v>
      </c>
      <c r="D111" s="496"/>
      <c r="E111" s="153">
        <v>16</v>
      </c>
      <c r="F111" s="154"/>
      <c r="G111" s="155"/>
      <c r="M111" s="156" t="s">
        <v>214</v>
      </c>
      <c r="O111" s="144"/>
    </row>
    <row r="112" spans="1:104">
      <c r="A112" s="145">
        <v>42</v>
      </c>
      <c r="B112" s="146" t="s">
        <v>215</v>
      </c>
      <c r="C112" s="147" t="s">
        <v>216</v>
      </c>
      <c r="D112" s="148" t="s">
        <v>126</v>
      </c>
      <c r="E112" s="149">
        <v>8</v>
      </c>
      <c r="F112" s="149"/>
      <c r="G112" s="150">
        <f>E112*F112</f>
        <v>0</v>
      </c>
      <c r="O112" s="144">
        <v>2</v>
      </c>
      <c r="AA112" s="117">
        <v>12</v>
      </c>
      <c r="AB112" s="117">
        <v>0</v>
      </c>
      <c r="AC112" s="117">
        <v>42</v>
      </c>
      <c r="AZ112" s="117">
        <v>1</v>
      </c>
      <c r="BA112" s="117">
        <f>IF(AZ112=1,G112,0)</f>
        <v>0</v>
      </c>
      <c r="BB112" s="117">
        <f>IF(AZ112=2,G112,0)</f>
        <v>0</v>
      </c>
      <c r="BC112" s="117">
        <f>IF(AZ112=3,G112,0)</f>
        <v>0</v>
      </c>
      <c r="BD112" s="117">
        <f>IF(AZ112=4,G112,0)</f>
        <v>0</v>
      </c>
      <c r="BE112" s="117">
        <f>IF(AZ112=5,G112,0)</f>
        <v>0</v>
      </c>
      <c r="CZ112" s="117">
        <v>0</v>
      </c>
    </row>
    <row r="113" spans="1:104">
      <c r="A113" s="151"/>
      <c r="B113" s="152"/>
      <c r="C113" s="495">
        <v>8</v>
      </c>
      <c r="D113" s="496"/>
      <c r="E113" s="153">
        <v>8</v>
      </c>
      <c r="F113" s="154"/>
      <c r="G113" s="155"/>
      <c r="M113" s="156">
        <v>8</v>
      </c>
      <c r="O113" s="144"/>
    </row>
    <row r="114" spans="1:104">
      <c r="A114" s="145">
        <v>43</v>
      </c>
      <c r="B114" s="146" t="s">
        <v>217</v>
      </c>
      <c r="C114" s="147" t="s">
        <v>218</v>
      </c>
      <c r="D114" s="148" t="s">
        <v>69</v>
      </c>
      <c r="E114" s="149">
        <v>6.75</v>
      </c>
      <c r="F114" s="149"/>
      <c r="G114" s="150">
        <f>E114*F114</f>
        <v>0</v>
      </c>
      <c r="O114" s="144">
        <v>2</v>
      </c>
      <c r="AA114" s="117">
        <v>12</v>
      </c>
      <c r="AB114" s="117">
        <v>0</v>
      </c>
      <c r="AC114" s="117">
        <v>43</v>
      </c>
      <c r="AZ114" s="117">
        <v>1</v>
      </c>
      <c r="BA114" s="117">
        <f>IF(AZ114=1,G114,0)</f>
        <v>0</v>
      </c>
      <c r="BB114" s="117">
        <f>IF(AZ114=2,G114,0)</f>
        <v>0</v>
      </c>
      <c r="BC114" s="117">
        <f>IF(AZ114=3,G114,0)</f>
        <v>0</v>
      </c>
      <c r="BD114" s="117">
        <f>IF(AZ114=4,G114,0)</f>
        <v>0</v>
      </c>
      <c r="BE114" s="117">
        <f>IF(AZ114=5,G114,0)</f>
        <v>0</v>
      </c>
      <c r="CZ114" s="117">
        <v>0</v>
      </c>
    </row>
    <row r="115" spans="1:104">
      <c r="A115" s="151"/>
      <c r="B115" s="152"/>
      <c r="C115" s="495" t="s">
        <v>219</v>
      </c>
      <c r="D115" s="496"/>
      <c r="E115" s="153">
        <v>6.75</v>
      </c>
      <c r="F115" s="154"/>
      <c r="G115" s="155"/>
      <c r="M115" s="156" t="s">
        <v>219</v>
      </c>
      <c r="O115" s="144"/>
    </row>
    <row r="116" spans="1:104">
      <c r="A116" s="145">
        <v>44</v>
      </c>
      <c r="B116" s="146" t="s">
        <v>220</v>
      </c>
      <c r="C116" s="147" t="s">
        <v>221</v>
      </c>
      <c r="D116" s="148" t="s">
        <v>83</v>
      </c>
      <c r="E116" s="149">
        <v>6</v>
      </c>
      <c r="F116" s="149"/>
      <c r="G116" s="150">
        <f>E116*F116</f>
        <v>0</v>
      </c>
      <c r="O116" s="144">
        <v>2</v>
      </c>
      <c r="AA116" s="117">
        <v>12</v>
      </c>
      <c r="AB116" s="117">
        <v>0</v>
      </c>
      <c r="AC116" s="117">
        <v>44</v>
      </c>
      <c r="AZ116" s="117">
        <v>1</v>
      </c>
      <c r="BA116" s="117">
        <f>IF(AZ116=1,G116,0)</f>
        <v>0</v>
      </c>
      <c r="BB116" s="117">
        <f>IF(AZ116=2,G116,0)</f>
        <v>0</v>
      </c>
      <c r="BC116" s="117">
        <f>IF(AZ116=3,G116,0)</f>
        <v>0</v>
      </c>
      <c r="BD116" s="117">
        <f>IF(AZ116=4,G116,0)</f>
        <v>0</v>
      </c>
      <c r="BE116" s="117">
        <f>IF(AZ116=5,G116,0)</f>
        <v>0</v>
      </c>
      <c r="CZ116" s="117">
        <v>0</v>
      </c>
    </row>
    <row r="117" spans="1:104">
      <c r="A117" s="151"/>
      <c r="B117" s="152"/>
      <c r="C117" s="495" t="s">
        <v>222</v>
      </c>
      <c r="D117" s="496"/>
      <c r="E117" s="153">
        <v>6</v>
      </c>
      <c r="F117" s="154"/>
      <c r="G117" s="155"/>
      <c r="M117" s="156" t="s">
        <v>222</v>
      </c>
      <c r="O117" s="144"/>
    </row>
    <row r="118" spans="1:104">
      <c r="A118" s="145">
        <v>45</v>
      </c>
      <c r="B118" s="146" t="s">
        <v>223</v>
      </c>
      <c r="C118" s="147" t="s">
        <v>224</v>
      </c>
      <c r="D118" s="148" t="s">
        <v>86</v>
      </c>
      <c r="E118" s="149">
        <v>25.1</v>
      </c>
      <c r="F118" s="149"/>
      <c r="G118" s="150">
        <f>E118*F118</f>
        <v>0</v>
      </c>
      <c r="O118" s="144">
        <v>2</v>
      </c>
      <c r="AA118" s="117">
        <v>12</v>
      </c>
      <c r="AB118" s="117">
        <v>0</v>
      </c>
      <c r="AC118" s="117">
        <v>45</v>
      </c>
      <c r="AZ118" s="117">
        <v>1</v>
      </c>
      <c r="BA118" s="117">
        <f>IF(AZ118=1,G118,0)</f>
        <v>0</v>
      </c>
      <c r="BB118" s="117">
        <f>IF(AZ118=2,G118,0)</f>
        <v>0</v>
      </c>
      <c r="BC118" s="117">
        <f>IF(AZ118=3,G118,0)</f>
        <v>0</v>
      </c>
      <c r="BD118" s="117">
        <f>IF(AZ118=4,G118,0)</f>
        <v>0</v>
      </c>
      <c r="BE118" s="117">
        <f>IF(AZ118=5,G118,0)</f>
        <v>0</v>
      </c>
      <c r="CZ118" s="117">
        <v>5.5000000000000003E-4</v>
      </c>
    </row>
    <row r="119" spans="1:104">
      <c r="A119" s="151"/>
      <c r="B119" s="152"/>
      <c r="C119" s="495" t="s">
        <v>225</v>
      </c>
      <c r="D119" s="496"/>
      <c r="E119" s="153">
        <v>2.2999999999999998</v>
      </c>
      <c r="F119" s="154"/>
      <c r="G119" s="155"/>
      <c r="M119" s="156" t="s">
        <v>225</v>
      </c>
      <c r="O119" s="144"/>
    </row>
    <row r="120" spans="1:104">
      <c r="A120" s="151"/>
      <c r="B120" s="152"/>
      <c r="C120" s="495" t="s">
        <v>226</v>
      </c>
      <c r="D120" s="496"/>
      <c r="E120" s="153">
        <v>22.8</v>
      </c>
      <c r="F120" s="154"/>
      <c r="G120" s="155"/>
      <c r="M120" s="156" t="s">
        <v>226</v>
      </c>
      <c r="O120" s="144"/>
    </row>
    <row r="121" spans="1:104">
      <c r="A121" s="145">
        <v>46</v>
      </c>
      <c r="B121" s="146" t="s">
        <v>227</v>
      </c>
      <c r="C121" s="147" t="s">
        <v>228</v>
      </c>
      <c r="D121" s="148" t="s">
        <v>86</v>
      </c>
      <c r="E121" s="149">
        <v>2.415</v>
      </c>
      <c r="F121" s="149"/>
      <c r="G121" s="150">
        <f>E121*F121</f>
        <v>0</v>
      </c>
      <c r="O121" s="144">
        <v>2</v>
      </c>
      <c r="AA121" s="117">
        <v>12</v>
      </c>
      <c r="AB121" s="117">
        <v>0</v>
      </c>
      <c r="AC121" s="117">
        <v>46</v>
      </c>
      <c r="AZ121" s="117">
        <v>1</v>
      </c>
      <c r="BA121" s="117">
        <f>IF(AZ121=1,G121,0)</f>
        <v>0</v>
      </c>
      <c r="BB121" s="117">
        <f>IF(AZ121=2,G121,0)</f>
        <v>0</v>
      </c>
      <c r="BC121" s="117">
        <f>IF(AZ121=3,G121,0)</f>
        <v>0</v>
      </c>
      <c r="BD121" s="117">
        <f>IF(AZ121=4,G121,0)</f>
        <v>0</v>
      </c>
      <c r="BE121" s="117">
        <f>IF(AZ121=5,G121,0)</f>
        <v>0</v>
      </c>
      <c r="CZ121" s="117">
        <v>8.1999999999999998E-4</v>
      </c>
    </row>
    <row r="122" spans="1:104">
      <c r="A122" s="151"/>
      <c r="B122" s="152"/>
      <c r="C122" s="495" t="s">
        <v>229</v>
      </c>
      <c r="D122" s="496"/>
      <c r="E122" s="153">
        <v>2.415</v>
      </c>
      <c r="F122" s="154"/>
      <c r="G122" s="155"/>
      <c r="M122" s="156" t="s">
        <v>229</v>
      </c>
      <c r="O122" s="144"/>
    </row>
    <row r="123" spans="1:104">
      <c r="A123" s="145">
        <v>47</v>
      </c>
      <c r="B123" s="146" t="s">
        <v>230</v>
      </c>
      <c r="C123" s="147" t="s">
        <v>231</v>
      </c>
      <c r="D123" s="148" t="s">
        <v>86</v>
      </c>
      <c r="E123" s="149">
        <v>7.875</v>
      </c>
      <c r="F123" s="149"/>
      <c r="G123" s="150">
        <f>E123*F123</f>
        <v>0</v>
      </c>
      <c r="O123" s="144">
        <v>2</v>
      </c>
      <c r="AA123" s="117">
        <v>12</v>
      </c>
      <c r="AB123" s="117">
        <v>0</v>
      </c>
      <c r="AC123" s="117">
        <v>47</v>
      </c>
      <c r="AZ123" s="117">
        <v>1</v>
      </c>
      <c r="BA123" s="117">
        <f>IF(AZ123=1,G123,0)</f>
        <v>0</v>
      </c>
      <c r="BB123" s="117">
        <f>IF(AZ123=2,G123,0)</f>
        <v>0</v>
      </c>
      <c r="BC123" s="117">
        <f>IF(AZ123=3,G123,0)</f>
        <v>0</v>
      </c>
      <c r="BD123" s="117">
        <f>IF(AZ123=4,G123,0)</f>
        <v>0</v>
      </c>
      <c r="BE123" s="117">
        <f>IF(AZ123=5,G123,0)</f>
        <v>0</v>
      </c>
      <c r="CZ123" s="117">
        <v>1.09E-3</v>
      </c>
    </row>
    <row r="124" spans="1:104">
      <c r="A124" s="151"/>
      <c r="B124" s="152"/>
      <c r="C124" s="495" t="s">
        <v>232</v>
      </c>
      <c r="D124" s="496"/>
      <c r="E124" s="153">
        <v>7.875</v>
      </c>
      <c r="F124" s="154"/>
      <c r="G124" s="155"/>
      <c r="M124" s="156" t="s">
        <v>232</v>
      </c>
      <c r="O124" s="144"/>
    </row>
    <row r="125" spans="1:104">
      <c r="A125" s="145">
        <v>48</v>
      </c>
      <c r="B125" s="146" t="s">
        <v>233</v>
      </c>
      <c r="C125" s="147" t="s">
        <v>234</v>
      </c>
      <c r="D125" s="148" t="s">
        <v>86</v>
      </c>
      <c r="E125" s="149">
        <v>50.61</v>
      </c>
      <c r="F125" s="149"/>
      <c r="G125" s="150">
        <f>E125*F125</f>
        <v>0</v>
      </c>
      <c r="O125" s="144">
        <v>2</v>
      </c>
      <c r="AA125" s="117">
        <v>12</v>
      </c>
      <c r="AB125" s="117">
        <v>0</v>
      </c>
      <c r="AC125" s="117">
        <v>48</v>
      </c>
      <c r="AZ125" s="117">
        <v>1</v>
      </c>
      <c r="BA125" s="117">
        <f>IF(AZ125=1,G125,0)</f>
        <v>0</v>
      </c>
      <c r="BB125" s="117">
        <f>IF(AZ125=2,G125,0)</f>
        <v>0</v>
      </c>
      <c r="BC125" s="117">
        <f>IF(AZ125=3,G125,0)</f>
        <v>0</v>
      </c>
      <c r="BD125" s="117">
        <f>IF(AZ125=4,G125,0)</f>
        <v>0</v>
      </c>
      <c r="BE125" s="117">
        <f>IF(AZ125=5,G125,0)</f>
        <v>0</v>
      </c>
      <c r="CZ125" s="117">
        <v>0</v>
      </c>
    </row>
    <row r="126" spans="1:104">
      <c r="A126" s="151"/>
      <c r="B126" s="152"/>
      <c r="C126" s="495" t="s">
        <v>235</v>
      </c>
      <c r="D126" s="496"/>
      <c r="E126" s="153">
        <v>39.36</v>
      </c>
      <c r="F126" s="154"/>
      <c r="G126" s="155"/>
      <c r="M126" s="156" t="s">
        <v>235</v>
      </c>
      <c r="O126" s="144"/>
    </row>
    <row r="127" spans="1:104">
      <c r="A127" s="151"/>
      <c r="B127" s="152"/>
      <c r="C127" s="495" t="s">
        <v>236</v>
      </c>
      <c r="D127" s="496"/>
      <c r="E127" s="153">
        <v>11.25</v>
      </c>
      <c r="F127" s="154"/>
      <c r="G127" s="155"/>
      <c r="M127" s="156" t="s">
        <v>236</v>
      </c>
      <c r="O127" s="144"/>
    </row>
    <row r="128" spans="1:104">
      <c r="A128" s="145">
        <v>49</v>
      </c>
      <c r="B128" s="146" t="s">
        <v>237</v>
      </c>
      <c r="C128" s="147" t="s">
        <v>238</v>
      </c>
      <c r="D128" s="148" t="s">
        <v>126</v>
      </c>
      <c r="E128" s="149">
        <v>45</v>
      </c>
      <c r="F128" s="149"/>
      <c r="G128" s="150">
        <f t="shared" ref="G128:G136" si="0">E128*F128</f>
        <v>0</v>
      </c>
      <c r="O128" s="144">
        <v>2</v>
      </c>
      <c r="AA128" s="117">
        <v>12</v>
      </c>
      <c r="AB128" s="117">
        <v>0</v>
      </c>
      <c r="AC128" s="117">
        <v>49</v>
      </c>
      <c r="AZ128" s="117">
        <v>1</v>
      </c>
      <c r="BA128" s="117">
        <f t="shared" ref="BA128:BA136" si="1">IF(AZ128=1,G128,0)</f>
        <v>0</v>
      </c>
      <c r="BB128" s="117">
        <f t="shared" ref="BB128:BB136" si="2">IF(AZ128=2,G128,0)</f>
        <v>0</v>
      </c>
      <c r="BC128" s="117">
        <f t="shared" ref="BC128:BC136" si="3">IF(AZ128=3,G128,0)</f>
        <v>0</v>
      </c>
      <c r="BD128" s="117">
        <f t="shared" ref="BD128:BD136" si="4">IF(AZ128=4,G128,0)</f>
        <v>0</v>
      </c>
      <c r="BE128" s="117">
        <f t="shared" ref="BE128:BE136" si="5">IF(AZ128=5,G128,0)</f>
        <v>0</v>
      </c>
      <c r="CZ128" s="117">
        <v>4.8999999999999998E-4</v>
      </c>
    </row>
    <row r="129" spans="1:104">
      <c r="A129" s="145">
        <v>50</v>
      </c>
      <c r="B129" s="146" t="s">
        <v>239</v>
      </c>
      <c r="C129" s="147" t="s">
        <v>240</v>
      </c>
      <c r="D129" s="148" t="s">
        <v>126</v>
      </c>
      <c r="E129" s="149">
        <v>45</v>
      </c>
      <c r="F129" s="149"/>
      <c r="G129" s="150">
        <f t="shared" si="0"/>
        <v>0</v>
      </c>
      <c r="O129" s="144">
        <v>2</v>
      </c>
      <c r="AA129" s="117">
        <v>12</v>
      </c>
      <c r="AB129" s="117">
        <v>0</v>
      </c>
      <c r="AC129" s="117">
        <v>50</v>
      </c>
      <c r="AZ129" s="117">
        <v>1</v>
      </c>
      <c r="BA129" s="117">
        <f t="shared" si="1"/>
        <v>0</v>
      </c>
      <c r="BB129" s="117">
        <f t="shared" si="2"/>
        <v>0</v>
      </c>
      <c r="BC129" s="117">
        <f t="shared" si="3"/>
        <v>0</v>
      </c>
      <c r="BD129" s="117">
        <f t="shared" si="4"/>
        <v>0</v>
      </c>
      <c r="BE129" s="117">
        <f t="shared" si="5"/>
        <v>0</v>
      </c>
      <c r="CZ129" s="117">
        <v>4.8999999999999998E-4</v>
      </c>
    </row>
    <row r="130" spans="1:104">
      <c r="A130" s="145">
        <v>51</v>
      </c>
      <c r="B130" s="146" t="s">
        <v>241</v>
      </c>
      <c r="C130" s="147" t="s">
        <v>242</v>
      </c>
      <c r="D130" s="148" t="s">
        <v>83</v>
      </c>
      <c r="E130" s="149">
        <v>20</v>
      </c>
      <c r="F130" s="149"/>
      <c r="G130" s="150">
        <f t="shared" si="0"/>
        <v>0</v>
      </c>
      <c r="O130" s="144">
        <v>2</v>
      </c>
      <c r="AA130" s="117">
        <v>12</v>
      </c>
      <c r="AB130" s="117">
        <v>0</v>
      </c>
      <c r="AC130" s="117">
        <v>51</v>
      </c>
      <c r="AZ130" s="117">
        <v>1</v>
      </c>
      <c r="BA130" s="117">
        <f t="shared" si="1"/>
        <v>0</v>
      </c>
      <c r="BB130" s="117">
        <f t="shared" si="2"/>
        <v>0</v>
      </c>
      <c r="BC130" s="117">
        <f t="shared" si="3"/>
        <v>0</v>
      </c>
      <c r="BD130" s="117">
        <f t="shared" si="4"/>
        <v>0</v>
      </c>
      <c r="BE130" s="117">
        <f t="shared" si="5"/>
        <v>0</v>
      </c>
      <c r="CZ130" s="117">
        <v>3.4000000000000002E-4</v>
      </c>
    </row>
    <row r="131" spans="1:104">
      <c r="A131" s="145">
        <v>52</v>
      </c>
      <c r="B131" s="146" t="s">
        <v>243</v>
      </c>
      <c r="C131" s="147" t="s">
        <v>244</v>
      </c>
      <c r="D131" s="148" t="s">
        <v>83</v>
      </c>
      <c r="E131" s="149">
        <v>30</v>
      </c>
      <c r="F131" s="149"/>
      <c r="G131" s="150">
        <f t="shared" si="0"/>
        <v>0</v>
      </c>
      <c r="O131" s="144">
        <v>2</v>
      </c>
      <c r="AA131" s="117">
        <v>12</v>
      </c>
      <c r="AB131" s="117">
        <v>0</v>
      </c>
      <c r="AC131" s="117">
        <v>52</v>
      </c>
      <c r="AZ131" s="117">
        <v>1</v>
      </c>
      <c r="BA131" s="117">
        <f t="shared" si="1"/>
        <v>0</v>
      </c>
      <c r="BB131" s="117">
        <f t="shared" si="2"/>
        <v>0</v>
      </c>
      <c r="BC131" s="117">
        <f t="shared" si="3"/>
        <v>0</v>
      </c>
      <c r="BD131" s="117">
        <f t="shared" si="4"/>
        <v>0</v>
      </c>
      <c r="BE131" s="117">
        <f t="shared" si="5"/>
        <v>0</v>
      </c>
      <c r="CZ131" s="117">
        <v>1.33E-3</v>
      </c>
    </row>
    <row r="132" spans="1:104">
      <c r="A132" s="145">
        <v>53</v>
      </c>
      <c r="B132" s="146" t="s">
        <v>245</v>
      </c>
      <c r="C132" s="147" t="s">
        <v>246</v>
      </c>
      <c r="D132" s="148" t="s">
        <v>83</v>
      </c>
      <c r="E132" s="149">
        <v>28</v>
      </c>
      <c r="F132" s="149"/>
      <c r="G132" s="150">
        <f t="shared" si="0"/>
        <v>0</v>
      </c>
      <c r="O132" s="144">
        <v>2</v>
      </c>
      <c r="AA132" s="117">
        <v>12</v>
      </c>
      <c r="AB132" s="117">
        <v>0</v>
      </c>
      <c r="AC132" s="117">
        <v>53</v>
      </c>
      <c r="AZ132" s="117">
        <v>1</v>
      </c>
      <c r="BA132" s="117">
        <f t="shared" si="1"/>
        <v>0</v>
      </c>
      <c r="BB132" s="117">
        <f t="shared" si="2"/>
        <v>0</v>
      </c>
      <c r="BC132" s="117">
        <f t="shared" si="3"/>
        <v>0</v>
      </c>
      <c r="BD132" s="117">
        <f t="shared" si="4"/>
        <v>0</v>
      </c>
      <c r="BE132" s="117">
        <f t="shared" si="5"/>
        <v>0</v>
      </c>
      <c r="CZ132" s="117">
        <v>0</v>
      </c>
    </row>
    <row r="133" spans="1:104">
      <c r="A133" s="145">
        <v>54</v>
      </c>
      <c r="B133" s="146" t="s">
        <v>247</v>
      </c>
      <c r="C133" s="147" t="s">
        <v>248</v>
      </c>
      <c r="D133" s="148" t="s">
        <v>249</v>
      </c>
      <c r="E133" s="149">
        <v>80.87</v>
      </c>
      <c r="F133" s="149"/>
      <c r="G133" s="150">
        <f t="shared" si="0"/>
        <v>0</v>
      </c>
      <c r="O133" s="144">
        <v>2</v>
      </c>
      <c r="AA133" s="117">
        <v>12</v>
      </c>
      <c r="AB133" s="117">
        <v>0</v>
      </c>
      <c r="AC133" s="117">
        <v>54</v>
      </c>
      <c r="AZ133" s="117">
        <v>1</v>
      </c>
      <c r="BA133" s="117">
        <f t="shared" si="1"/>
        <v>0</v>
      </c>
      <c r="BB133" s="117">
        <f t="shared" si="2"/>
        <v>0</v>
      </c>
      <c r="BC133" s="117">
        <f t="shared" si="3"/>
        <v>0</v>
      </c>
      <c r="BD133" s="117">
        <f t="shared" si="4"/>
        <v>0</v>
      </c>
      <c r="BE133" s="117">
        <f t="shared" si="5"/>
        <v>0</v>
      </c>
      <c r="CZ133" s="117">
        <v>0</v>
      </c>
    </row>
    <row r="134" spans="1:104">
      <c r="A134" s="145">
        <v>55</v>
      </c>
      <c r="B134" s="146" t="s">
        <v>250</v>
      </c>
      <c r="C134" s="147" t="s">
        <v>251</v>
      </c>
      <c r="D134" s="148" t="s">
        <v>64</v>
      </c>
      <c r="E134" s="149">
        <v>2</v>
      </c>
      <c r="F134" s="149"/>
      <c r="G134" s="150">
        <f t="shared" si="0"/>
        <v>0</v>
      </c>
      <c r="O134" s="144">
        <v>2</v>
      </c>
      <c r="AA134" s="117">
        <v>12</v>
      </c>
      <c r="AB134" s="117">
        <v>0</v>
      </c>
      <c r="AC134" s="117">
        <v>55</v>
      </c>
      <c r="AZ134" s="117">
        <v>1</v>
      </c>
      <c r="BA134" s="117">
        <f t="shared" si="1"/>
        <v>0</v>
      </c>
      <c r="BB134" s="117">
        <f t="shared" si="2"/>
        <v>0</v>
      </c>
      <c r="BC134" s="117">
        <f t="shared" si="3"/>
        <v>0</v>
      </c>
      <c r="BD134" s="117">
        <f t="shared" si="4"/>
        <v>0</v>
      </c>
      <c r="BE134" s="117">
        <f t="shared" si="5"/>
        <v>0</v>
      </c>
      <c r="CZ134" s="117">
        <v>0</v>
      </c>
    </row>
    <row r="135" spans="1:104">
      <c r="A135" s="145">
        <v>56</v>
      </c>
      <c r="B135" s="146" t="s">
        <v>252</v>
      </c>
      <c r="C135" s="147" t="s">
        <v>253</v>
      </c>
      <c r="D135" s="148" t="s">
        <v>249</v>
      </c>
      <c r="E135" s="149">
        <v>80.87</v>
      </c>
      <c r="F135" s="149"/>
      <c r="G135" s="150">
        <f t="shared" si="0"/>
        <v>0</v>
      </c>
      <c r="O135" s="144">
        <v>2</v>
      </c>
      <c r="AA135" s="117">
        <v>12</v>
      </c>
      <c r="AB135" s="117">
        <v>0</v>
      </c>
      <c r="AC135" s="117">
        <v>56</v>
      </c>
      <c r="AZ135" s="117">
        <v>1</v>
      </c>
      <c r="BA135" s="117">
        <f t="shared" si="1"/>
        <v>0</v>
      </c>
      <c r="BB135" s="117">
        <f t="shared" si="2"/>
        <v>0</v>
      </c>
      <c r="BC135" s="117">
        <f t="shared" si="3"/>
        <v>0</v>
      </c>
      <c r="BD135" s="117">
        <f t="shared" si="4"/>
        <v>0</v>
      </c>
      <c r="BE135" s="117">
        <f t="shared" si="5"/>
        <v>0</v>
      </c>
      <c r="CZ135" s="117">
        <v>0</v>
      </c>
    </row>
    <row r="136" spans="1:104">
      <c r="A136" s="145">
        <v>57</v>
      </c>
      <c r="B136" s="146" t="s">
        <v>254</v>
      </c>
      <c r="C136" s="147" t="s">
        <v>255</v>
      </c>
      <c r="D136" s="148" t="s">
        <v>249</v>
      </c>
      <c r="E136" s="149">
        <v>80.87</v>
      </c>
      <c r="F136" s="149"/>
      <c r="G136" s="150">
        <f t="shared" si="0"/>
        <v>0</v>
      </c>
      <c r="O136" s="144">
        <v>2</v>
      </c>
      <c r="AA136" s="117">
        <v>12</v>
      </c>
      <c r="AB136" s="117">
        <v>0</v>
      </c>
      <c r="AC136" s="117">
        <v>57</v>
      </c>
      <c r="AZ136" s="117">
        <v>1</v>
      </c>
      <c r="BA136" s="117">
        <f t="shared" si="1"/>
        <v>0</v>
      </c>
      <c r="BB136" s="117">
        <f t="shared" si="2"/>
        <v>0</v>
      </c>
      <c r="BC136" s="117">
        <f t="shared" si="3"/>
        <v>0</v>
      </c>
      <c r="BD136" s="117">
        <f t="shared" si="4"/>
        <v>0</v>
      </c>
      <c r="BE136" s="117">
        <f t="shared" si="5"/>
        <v>0</v>
      </c>
      <c r="CZ136" s="117">
        <v>0</v>
      </c>
    </row>
    <row r="137" spans="1:104">
      <c r="A137" s="157"/>
      <c r="B137" s="158" t="s">
        <v>65</v>
      </c>
      <c r="C137" s="159" t="str">
        <f>CONCATENATE(B109," ",C109)</f>
        <v>96 Bourání konstrukcí</v>
      </c>
      <c r="D137" s="157"/>
      <c r="E137" s="160"/>
      <c r="F137" s="160"/>
      <c r="G137" s="161">
        <f>SUM(G109:G136)</f>
        <v>0</v>
      </c>
      <c r="O137" s="144">
        <v>4</v>
      </c>
      <c r="BA137" s="162">
        <f>SUM(BA109:BA136)</f>
        <v>0</v>
      </c>
      <c r="BB137" s="162">
        <f>SUM(BB109:BB136)</f>
        <v>0</v>
      </c>
      <c r="BC137" s="162">
        <f>SUM(BC109:BC136)</f>
        <v>0</v>
      </c>
      <c r="BD137" s="162">
        <f>SUM(BD109:BD136)</f>
        <v>0</v>
      </c>
      <c r="BE137" s="162">
        <f>SUM(BE109:BE136)</f>
        <v>0</v>
      </c>
    </row>
    <row r="138" spans="1:104">
      <c r="A138" s="137" t="s">
        <v>61</v>
      </c>
      <c r="B138" s="138" t="s">
        <v>256</v>
      </c>
      <c r="C138" s="139" t="s">
        <v>257</v>
      </c>
      <c r="D138" s="140"/>
      <c r="E138" s="141"/>
      <c r="F138" s="141"/>
      <c r="G138" s="142"/>
      <c r="H138" s="143"/>
      <c r="I138" s="143"/>
      <c r="O138" s="144">
        <v>1</v>
      </c>
    </row>
    <row r="139" spans="1:104">
      <c r="A139" s="145">
        <v>58</v>
      </c>
      <c r="B139" s="146" t="s">
        <v>258</v>
      </c>
      <c r="C139" s="147" t="s">
        <v>259</v>
      </c>
      <c r="D139" s="148" t="s">
        <v>249</v>
      </c>
      <c r="E139" s="149">
        <v>58.68</v>
      </c>
      <c r="F139" s="149"/>
      <c r="G139" s="150">
        <f>E139*F139</f>
        <v>0</v>
      </c>
      <c r="O139" s="144">
        <v>2</v>
      </c>
      <c r="AA139" s="117">
        <v>12</v>
      </c>
      <c r="AB139" s="117">
        <v>0</v>
      </c>
      <c r="AC139" s="117">
        <v>58</v>
      </c>
      <c r="AZ139" s="117">
        <v>1</v>
      </c>
      <c r="BA139" s="117">
        <f>IF(AZ139=1,G139,0)</f>
        <v>0</v>
      </c>
      <c r="BB139" s="117">
        <f>IF(AZ139=2,G139,0)</f>
        <v>0</v>
      </c>
      <c r="BC139" s="117">
        <f>IF(AZ139=3,G139,0)</f>
        <v>0</v>
      </c>
      <c r="BD139" s="117">
        <f>IF(AZ139=4,G139,0)</f>
        <v>0</v>
      </c>
      <c r="BE139" s="117">
        <f>IF(AZ139=5,G139,0)</f>
        <v>0</v>
      </c>
      <c r="CZ139" s="117">
        <v>0</v>
      </c>
    </row>
    <row r="140" spans="1:104">
      <c r="A140" s="151"/>
      <c r="B140" s="152"/>
      <c r="C140" s="495" t="s">
        <v>260</v>
      </c>
      <c r="D140" s="496"/>
      <c r="E140" s="153">
        <v>58.68</v>
      </c>
      <c r="F140" s="154"/>
      <c r="G140" s="155"/>
      <c r="M140" s="156" t="s">
        <v>260</v>
      </c>
      <c r="O140" s="144"/>
    </row>
    <row r="141" spans="1:104">
      <c r="A141" s="157"/>
      <c r="B141" s="158" t="s">
        <v>65</v>
      </c>
      <c r="C141" s="159" t="str">
        <f>CONCATENATE(B138," ",C138)</f>
        <v>99 Staveništní přesun hmot</v>
      </c>
      <c r="D141" s="157"/>
      <c r="E141" s="160"/>
      <c r="F141" s="160"/>
      <c r="G141" s="161">
        <f>SUM(G138:G140)</f>
        <v>0</v>
      </c>
      <c r="O141" s="144">
        <v>4</v>
      </c>
      <c r="BA141" s="162">
        <f>SUM(BA138:BA140)</f>
        <v>0</v>
      </c>
      <c r="BB141" s="162">
        <f>SUM(BB138:BB140)</f>
        <v>0</v>
      </c>
      <c r="BC141" s="162">
        <f>SUM(BC138:BC140)</f>
        <v>0</v>
      </c>
      <c r="BD141" s="162">
        <f>SUM(BD138:BD140)</f>
        <v>0</v>
      </c>
      <c r="BE141" s="162">
        <f>SUM(BE138:BE140)</f>
        <v>0</v>
      </c>
    </row>
    <row r="142" spans="1:104">
      <c r="A142" s="137" t="s">
        <v>61</v>
      </c>
      <c r="B142" s="138" t="s">
        <v>261</v>
      </c>
      <c r="C142" s="139" t="s">
        <v>262</v>
      </c>
      <c r="D142" s="140"/>
      <c r="E142" s="141"/>
      <c r="F142" s="141"/>
      <c r="G142" s="142"/>
      <c r="H142" s="143"/>
      <c r="I142" s="143"/>
      <c r="O142" s="144">
        <v>1</v>
      </c>
    </row>
    <row r="143" spans="1:104" ht="21">
      <c r="A143" s="145">
        <v>59</v>
      </c>
      <c r="B143" s="146" t="s">
        <v>263</v>
      </c>
      <c r="C143" s="147" t="s">
        <v>264</v>
      </c>
      <c r="D143" s="148" t="s">
        <v>86</v>
      </c>
      <c r="E143" s="149">
        <v>9.0449999999999999</v>
      </c>
      <c r="F143" s="149"/>
      <c r="G143" s="150">
        <f>E143*F143</f>
        <v>0</v>
      </c>
      <c r="O143" s="144">
        <v>2</v>
      </c>
      <c r="AA143" s="117">
        <v>12</v>
      </c>
      <c r="AB143" s="117">
        <v>0</v>
      </c>
      <c r="AC143" s="117">
        <v>59</v>
      </c>
      <c r="AZ143" s="117">
        <v>2</v>
      </c>
      <c r="BA143" s="117">
        <f>IF(AZ143=1,G143,0)</f>
        <v>0</v>
      </c>
      <c r="BB143" s="117">
        <f>IF(AZ143=2,G143,0)</f>
        <v>0</v>
      </c>
      <c r="BC143" s="117">
        <f>IF(AZ143=3,G143,0)</f>
        <v>0</v>
      </c>
      <c r="BD143" s="117">
        <f>IF(AZ143=4,G143,0)</f>
        <v>0</v>
      </c>
      <c r="BE143" s="117">
        <f>IF(AZ143=5,G143,0)</f>
        <v>0</v>
      </c>
      <c r="CZ143" s="117">
        <v>7.79E-3</v>
      </c>
    </row>
    <row r="144" spans="1:104">
      <c r="A144" s="151"/>
      <c r="B144" s="152"/>
      <c r="C144" s="495" t="s">
        <v>265</v>
      </c>
      <c r="D144" s="496"/>
      <c r="E144" s="153">
        <v>9.0449999999999999</v>
      </c>
      <c r="F144" s="154"/>
      <c r="G144" s="155"/>
      <c r="M144" s="156" t="s">
        <v>265</v>
      </c>
      <c r="O144" s="144"/>
    </row>
    <row r="145" spans="1:104" ht="21">
      <c r="A145" s="145">
        <v>60</v>
      </c>
      <c r="B145" s="146" t="s">
        <v>266</v>
      </c>
      <c r="C145" s="147" t="s">
        <v>267</v>
      </c>
      <c r="D145" s="148" t="s">
        <v>86</v>
      </c>
      <c r="E145" s="149">
        <v>4.9349999999999996</v>
      </c>
      <c r="F145" s="149"/>
      <c r="G145" s="150">
        <f>E145*F145</f>
        <v>0</v>
      </c>
      <c r="O145" s="144">
        <v>2</v>
      </c>
      <c r="AA145" s="117">
        <v>12</v>
      </c>
      <c r="AB145" s="117">
        <v>0</v>
      </c>
      <c r="AC145" s="117">
        <v>60</v>
      </c>
      <c r="AZ145" s="117">
        <v>2</v>
      </c>
      <c r="BA145" s="117">
        <f>IF(AZ145=1,G145,0)</f>
        <v>0</v>
      </c>
      <c r="BB145" s="117">
        <f>IF(AZ145=2,G145,0)</f>
        <v>0</v>
      </c>
      <c r="BC145" s="117">
        <f>IF(AZ145=3,G145,0)</f>
        <v>0</v>
      </c>
      <c r="BD145" s="117">
        <f>IF(AZ145=4,G145,0)</f>
        <v>0</v>
      </c>
      <c r="BE145" s="117">
        <f>IF(AZ145=5,G145,0)</f>
        <v>0</v>
      </c>
      <c r="CZ145" s="117">
        <v>7.1700000000000002E-3</v>
      </c>
    </row>
    <row r="146" spans="1:104">
      <c r="A146" s="151"/>
      <c r="B146" s="152"/>
      <c r="C146" s="495" t="s">
        <v>268</v>
      </c>
      <c r="D146" s="496"/>
      <c r="E146" s="153">
        <v>4.9349999999999996</v>
      </c>
      <c r="F146" s="154"/>
      <c r="G146" s="155"/>
      <c r="M146" s="156" t="s">
        <v>268</v>
      </c>
      <c r="O146" s="144"/>
    </row>
    <row r="147" spans="1:104">
      <c r="A147" s="157"/>
      <c r="B147" s="158" t="s">
        <v>65</v>
      </c>
      <c r="C147" s="159" t="str">
        <f>CONCATENATE(B142," ",C142)</f>
        <v>711 Izolace a živičné krytiny</v>
      </c>
      <c r="D147" s="157"/>
      <c r="E147" s="160"/>
      <c r="F147" s="160"/>
      <c r="G147" s="161">
        <f>SUM(G142:G146)</f>
        <v>0</v>
      </c>
      <c r="O147" s="144">
        <v>4</v>
      </c>
      <c r="BA147" s="162">
        <f>SUM(BA142:BA146)</f>
        <v>0</v>
      </c>
      <c r="BB147" s="162">
        <f>SUM(BB142:BB146)</f>
        <v>0</v>
      </c>
      <c r="BC147" s="162">
        <f>SUM(BC142:BC146)</f>
        <v>0</v>
      </c>
      <c r="BD147" s="162">
        <f>SUM(BD142:BD146)</f>
        <v>0</v>
      </c>
      <c r="BE147" s="162">
        <f>SUM(BE142:BE146)</f>
        <v>0</v>
      </c>
    </row>
    <row r="148" spans="1:104" ht="26.4" customHeight="1">
      <c r="A148" s="137" t="s">
        <v>61</v>
      </c>
      <c r="B148" s="138" t="s">
        <v>269</v>
      </c>
      <c r="C148" s="139" t="s">
        <v>270</v>
      </c>
      <c r="D148" s="140"/>
      <c r="E148" s="141"/>
      <c r="F148" s="141"/>
      <c r="G148" s="142"/>
      <c r="H148" s="143"/>
      <c r="I148" s="143"/>
      <c r="O148" s="144">
        <v>1</v>
      </c>
    </row>
    <row r="149" spans="1:104">
      <c r="A149" s="145">
        <v>61</v>
      </c>
      <c r="B149" s="146" t="s">
        <v>271</v>
      </c>
      <c r="C149" s="147" t="s">
        <v>272</v>
      </c>
      <c r="D149" s="148" t="s">
        <v>86</v>
      </c>
      <c r="E149" s="149">
        <v>817.31</v>
      </c>
      <c r="F149" s="149"/>
      <c r="G149" s="150">
        <f>E149*F149</f>
        <v>0</v>
      </c>
      <c r="O149" s="144">
        <v>2</v>
      </c>
      <c r="AA149" s="117">
        <v>12</v>
      </c>
      <c r="AB149" s="117">
        <v>0</v>
      </c>
      <c r="AC149" s="117">
        <v>61</v>
      </c>
      <c r="AZ149" s="117">
        <v>2</v>
      </c>
      <c r="BA149" s="117">
        <f>IF(AZ149=1,G149,0)</f>
        <v>0</v>
      </c>
      <c r="BB149" s="117">
        <f>IF(AZ149=2,G149,0)</f>
        <v>0</v>
      </c>
      <c r="BC149" s="117">
        <f>IF(AZ149=3,G149,0)</f>
        <v>0</v>
      </c>
      <c r="BD149" s="117">
        <f>IF(AZ149=4,G149,0)</f>
        <v>0</v>
      </c>
      <c r="BE149" s="117">
        <f>IF(AZ149=5,G149,0)</f>
        <v>0</v>
      </c>
      <c r="CZ149" s="117">
        <v>0</v>
      </c>
    </row>
    <row r="150" spans="1:104">
      <c r="A150" s="151"/>
      <c r="B150" s="152"/>
      <c r="C150" s="495" t="s">
        <v>273</v>
      </c>
      <c r="D150" s="496"/>
      <c r="E150" s="153">
        <v>817.31</v>
      </c>
      <c r="F150" s="154"/>
      <c r="G150" s="155"/>
      <c r="M150" s="156" t="s">
        <v>273</v>
      </c>
      <c r="O150" s="144"/>
    </row>
    <row r="151" spans="1:104">
      <c r="A151" s="145">
        <v>62</v>
      </c>
      <c r="B151" s="146" t="s">
        <v>274</v>
      </c>
      <c r="C151" s="147" t="s">
        <v>275</v>
      </c>
      <c r="D151" s="148" t="s">
        <v>86</v>
      </c>
      <c r="E151" s="149">
        <v>800.54</v>
      </c>
      <c r="F151" s="149"/>
      <c r="G151" s="150">
        <f>E151*F151</f>
        <v>0</v>
      </c>
      <c r="O151" s="144">
        <v>2</v>
      </c>
      <c r="AA151" s="117">
        <v>12</v>
      </c>
      <c r="AB151" s="117">
        <v>0</v>
      </c>
      <c r="AC151" s="117">
        <v>62</v>
      </c>
      <c r="AZ151" s="117">
        <v>2</v>
      </c>
      <c r="BA151" s="117">
        <f>IF(AZ151=1,G151,0)</f>
        <v>0</v>
      </c>
      <c r="BB151" s="117">
        <f>IF(AZ151=2,G151,0)</f>
        <v>0</v>
      </c>
      <c r="BC151" s="117">
        <f>IF(AZ151=3,G151,0)</f>
        <v>0</v>
      </c>
      <c r="BD151" s="117">
        <f>IF(AZ151=4,G151,0)</f>
        <v>0</v>
      </c>
      <c r="BE151" s="117">
        <f>IF(AZ151=5,G151,0)</f>
        <v>0</v>
      </c>
      <c r="CZ151" s="117">
        <v>9.0000000000000006E-5</v>
      </c>
    </row>
    <row r="152" spans="1:104">
      <c r="A152" s="151"/>
      <c r="B152" s="152"/>
      <c r="C152" s="495" t="s">
        <v>276</v>
      </c>
      <c r="D152" s="496"/>
      <c r="E152" s="153">
        <v>800.54</v>
      </c>
      <c r="F152" s="154"/>
      <c r="G152" s="155"/>
      <c r="M152" s="156" t="s">
        <v>276</v>
      </c>
      <c r="O152" s="144"/>
    </row>
    <row r="153" spans="1:104">
      <c r="A153" s="145">
        <v>63</v>
      </c>
      <c r="B153" s="146" t="s">
        <v>277</v>
      </c>
      <c r="C153" s="147" t="s">
        <v>278</v>
      </c>
      <c r="D153" s="148" t="s">
        <v>86</v>
      </c>
      <c r="E153" s="149">
        <v>808.54539999999997</v>
      </c>
      <c r="F153" s="149"/>
      <c r="G153" s="150">
        <f>E153*F153</f>
        <v>0</v>
      </c>
      <c r="O153" s="144">
        <v>2</v>
      </c>
      <c r="AA153" s="117">
        <v>12</v>
      </c>
      <c r="AB153" s="117">
        <v>1</v>
      </c>
      <c r="AC153" s="117">
        <v>63</v>
      </c>
      <c r="AZ153" s="117">
        <v>2</v>
      </c>
      <c r="BA153" s="117">
        <f>IF(AZ153=1,G153,0)</f>
        <v>0</v>
      </c>
      <c r="BB153" s="117">
        <f>IF(AZ153=2,G153,0)</f>
        <v>0</v>
      </c>
      <c r="BC153" s="117">
        <f>IF(AZ153=3,G153,0)</f>
        <v>0</v>
      </c>
      <c r="BD153" s="117">
        <f>IF(AZ153=4,G153,0)</f>
        <v>0</v>
      </c>
      <c r="BE153" s="117">
        <f>IF(AZ153=5,G153,0)</f>
        <v>0</v>
      </c>
      <c r="CZ153" s="117">
        <v>5.4999999999999997E-3</v>
      </c>
    </row>
    <row r="154" spans="1:104">
      <c r="A154" s="151"/>
      <c r="B154" s="152"/>
      <c r="C154" s="495" t="s">
        <v>279</v>
      </c>
      <c r="D154" s="496"/>
      <c r="E154" s="153">
        <v>808.54539999999997</v>
      </c>
      <c r="F154" s="154"/>
      <c r="G154" s="155"/>
      <c r="M154" s="156" t="s">
        <v>279</v>
      </c>
      <c r="O154" s="144"/>
    </row>
    <row r="155" spans="1:104">
      <c r="A155" s="145">
        <v>64</v>
      </c>
      <c r="B155" s="146" t="s">
        <v>280</v>
      </c>
      <c r="C155" s="147" t="s">
        <v>281</v>
      </c>
      <c r="D155" s="148" t="s">
        <v>86</v>
      </c>
      <c r="E155" s="149">
        <v>774.99</v>
      </c>
      <c r="F155" s="149"/>
      <c r="G155" s="150">
        <f>E155*F155</f>
        <v>0</v>
      </c>
      <c r="O155" s="144">
        <v>2</v>
      </c>
      <c r="AA155" s="117">
        <v>12</v>
      </c>
      <c r="AB155" s="117">
        <v>0</v>
      </c>
      <c r="AC155" s="117">
        <v>64</v>
      </c>
      <c r="AZ155" s="117">
        <v>2</v>
      </c>
      <c r="BA155" s="117">
        <f>IF(AZ155=1,G155,0)</f>
        <v>0</v>
      </c>
      <c r="BB155" s="117">
        <f>IF(AZ155=2,G155,0)</f>
        <v>0</v>
      </c>
      <c r="BC155" s="117">
        <f>IF(AZ155=3,G155,0)</f>
        <v>0</v>
      </c>
      <c r="BD155" s="117">
        <f>IF(AZ155=4,G155,0)</f>
        <v>0</v>
      </c>
      <c r="BE155" s="117">
        <f>IF(AZ155=5,G155,0)</f>
        <v>0</v>
      </c>
      <c r="CZ155" s="117">
        <v>3.0599999999999998E-3</v>
      </c>
    </row>
    <row r="156" spans="1:104">
      <c r="A156" s="151"/>
      <c r="B156" s="152"/>
      <c r="C156" s="495" t="s">
        <v>282</v>
      </c>
      <c r="D156" s="496"/>
      <c r="E156" s="153">
        <v>774.99</v>
      </c>
      <c r="F156" s="154"/>
      <c r="G156" s="155"/>
      <c r="M156" s="156" t="s">
        <v>282</v>
      </c>
      <c r="O156" s="144"/>
    </row>
    <row r="157" spans="1:104" ht="25.2" customHeight="1">
      <c r="A157" s="145">
        <v>65</v>
      </c>
      <c r="B157" s="146" t="s">
        <v>283</v>
      </c>
      <c r="C157" s="147" t="s">
        <v>284</v>
      </c>
      <c r="D157" s="148" t="s">
        <v>86</v>
      </c>
      <c r="E157" s="149">
        <v>774.99</v>
      </c>
      <c r="F157" s="149"/>
      <c r="G157" s="150">
        <f>E157*F157</f>
        <v>0</v>
      </c>
      <c r="O157" s="144">
        <v>2</v>
      </c>
      <c r="AA157" s="117">
        <v>12</v>
      </c>
      <c r="AB157" s="117">
        <v>0</v>
      </c>
      <c r="AC157" s="117">
        <v>65</v>
      </c>
      <c r="AZ157" s="117">
        <v>2</v>
      </c>
      <c r="BA157" s="117">
        <f>IF(AZ157=1,G157,0)</f>
        <v>0</v>
      </c>
      <c r="BB157" s="117">
        <f>IF(AZ157=2,G157,0)</f>
        <v>0</v>
      </c>
      <c r="BC157" s="117">
        <f>IF(AZ157=3,G157,0)</f>
        <v>0</v>
      </c>
      <c r="BD157" s="117">
        <f>IF(AZ157=4,G157,0)</f>
        <v>0</v>
      </c>
      <c r="BE157" s="117">
        <f>IF(AZ157=5,G157,0)</f>
        <v>0</v>
      </c>
      <c r="CZ157" s="117">
        <v>5.4000000000000001E-4</v>
      </c>
    </row>
    <row r="158" spans="1:104">
      <c r="A158" s="151"/>
      <c r="B158" s="152"/>
      <c r="C158" s="495" t="s">
        <v>114</v>
      </c>
      <c r="D158" s="496"/>
      <c r="E158" s="153">
        <v>480.26</v>
      </c>
      <c r="F158" s="154"/>
      <c r="G158" s="155"/>
      <c r="M158" s="156" t="s">
        <v>114</v>
      </c>
      <c r="O158" s="144"/>
    </row>
    <row r="159" spans="1:104">
      <c r="A159" s="151"/>
      <c r="B159" s="152"/>
      <c r="C159" s="495" t="s">
        <v>115</v>
      </c>
      <c r="D159" s="496"/>
      <c r="E159" s="153">
        <v>68.37</v>
      </c>
      <c r="F159" s="154"/>
      <c r="G159" s="155"/>
      <c r="M159" s="156" t="s">
        <v>115</v>
      </c>
      <c r="O159" s="144"/>
    </row>
    <row r="160" spans="1:104">
      <c r="A160" s="151"/>
      <c r="B160" s="152"/>
      <c r="C160" s="495" t="s">
        <v>116</v>
      </c>
      <c r="D160" s="496"/>
      <c r="E160" s="153">
        <v>-64</v>
      </c>
      <c r="F160" s="154"/>
      <c r="G160" s="155"/>
      <c r="M160" s="156" t="s">
        <v>116</v>
      </c>
      <c r="O160" s="144"/>
    </row>
    <row r="161" spans="1:104">
      <c r="A161" s="151"/>
      <c r="B161" s="152"/>
      <c r="C161" s="495" t="s">
        <v>117</v>
      </c>
      <c r="D161" s="496"/>
      <c r="E161" s="153">
        <v>300.60000000000002</v>
      </c>
      <c r="F161" s="154"/>
      <c r="G161" s="155"/>
      <c r="M161" s="156" t="s">
        <v>117</v>
      </c>
      <c r="O161" s="144"/>
    </row>
    <row r="162" spans="1:104">
      <c r="A162" s="151"/>
      <c r="B162" s="152"/>
      <c r="C162" s="495" t="s">
        <v>118</v>
      </c>
      <c r="D162" s="496"/>
      <c r="E162" s="153">
        <v>-10.24</v>
      </c>
      <c r="F162" s="154"/>
      <c r="G162" s="155"/>
      <c r="M162" s="156" t="s">
        <v>118</v>
      </c>
      <c r="O162" s="144"/>
    </row>
    <row r="163" spans="1:104">
      <c r="A163" s="151"/>
      <c r="B163" s="152"/>
      <c r="C163" s="495"/>
      <c r="D163" s="496"/>
      <c r="E163" s="153">
        <v>0</v>
      </c>
      <c r="F163" s="154"/>
      <c r="G163" s="155"/>
      <c r="M163" s="156"/>
      <c r="O163" s="144"/>
    </row>
    <row r="164" spans="1:104">
      <c r="A164" s="145">
        <v>66</v>
      </c>
      <c r="B164" s="146" t="s">
        <v>285</v>
      </c>
      <c r="C164" s="147" t="s">
        <v>286</v>
      </c>
      <c r="D164" s="148" t="s">
        <v>86</v>
      </c>
      <c r="E164" s="149">
        <v>782.73990000000003</v>
      </c>
      <c r="F164" s="149"/>
      <c r="G164" s="150">
        <f>E164*F164</f>
        <v>0</v>
      </c>
      <c r="O164" s="144">
        <v>2</v>
      </c>
      <c r="AA164" s="117">
        <v>12</v>
      </c>
      <c r="AB164" s="117">
        <v>1</v>
      </c>
      <c r="AC164" s="117">
        <v>66</v>
      </c>
      <c r="AZ164" s="117">
        <v>2</v>
      </c>
      <c r="BA164" s="117">
        <f>IF(AZ164=1,G164,0)</f>
        <v>0</v>
      </c>
      <c r="BB164" s="117">
        <f>IF(AZ164=2,G164,0)</f>
        <v>0</v>
      </c>
      <c r="BC164" s="117">
        <f>IF(AZ164=3,G164,0)</f>
        <v>0</v>
      </c>
      <c r="BD164" s="117">
        <f>IF(AZ164=4,G164,0)</f>
        <v>0</v>
      </c>
      <c r="BE164" s="117">
        <f>IF(AZ164=5,G164,0)</f>
        <v>0</v>
      </c>
      <c r="CZ164" s="117">
        <v>8.0000000000000002E-3</v>
      </c>
    </row>
    <row r="165" spans="1:104">
      <c r="A165" s="151"/>
      <c r="B165" s="152"/>
      <c r="C165" s="495" t="s">
        <v>287</v>
      </c>
      <c r="D165" s="496"/>
      <c r="E165" s="153">
        <v>782.73990000000003</v>
      </c>
      <c r="F165" s="154"/>
      <c r="G165" s="155"/>
      <c r="M165" s="156" t="s">
        <v>287</v>
      </c>
      <c r="O165" s="144"/>
    </row>
    <row r="166" spans="1:104" ht="21">
      <c r="A166" s="145">
        <v>67</v>
      </c>
      <c r="B166" s="146" t="s">
        <v>288</v>
      </c>
      <c r="C166" s="147" t="s">
        <v>289</v>
      </c>
      <c r="D166" s="148" t="s">
        <v>86</v>
      </c>
      <c r="E166" s="149">
        <v>774.99</v>
      </c>
      <c r="F166" s="149"/>
      <c r="G166" s="150">
        <f>E166*F166</f>
        <v>0</v>
      </c>
      <c r="O166" s="144">
        <v>2</v>
      </c>
      <c r="AA166" s="117">
        <v>12</v>
      </c>
      <c r="AB166" s="117">
        <v>0</v>
      </c>
      <c r="AC166" s="117">
        <v>67</v>
      </c>
      <c r="AZ166" s="117">
        <v>2</v>
      </c>
      <c r="BA166" s="117">
        <f>IF(AZ166=1,G166,0)</f>
        <v>0</v>
      </c>
      <c r="BB166" s="117">
        <f>IF(AZ166=2,G166,0)</f>
        <v>0</v>
      </c>
      <c r="BC166" s="117">
        <f>IF(AZ166=3,G166,0)</f>
        <v>0</v>
      </c>
      <c r="BD166" s="117">
        <f>IF(AZ166=4,G166,0)</f>
        <v>0</v>
      </c>
      <c r="BE166" s="117">
        <f>IF(AZ166=5,G166,0)</f>
        <v>0</v>
      </c>
      <c r="CZ166" s="117">
        <v>1.3999999999999999E-4</v>
      </c>
    </row>
    <row r="167" spans="1:104">
      <c r="A167" s="157"/>
      <c r="B167" s="158" t="s">
        <v>65</v>
      </c>
      <c r="C167" s="159" t="str">
        <f>CONCATENATE(B148," ",C148)</f>
        <v>713 Izolace tepelné</v>
      </c>
      <c r="D167" s="157"/>
      <c r="E167" s="160"/>
      <c r="F167" s="160"/>
      <c r="G167" s="161">
        <f>SUM(G148:G166)</f>
        <v>0</v>
      </c>
      <c r="O167" s="144">
        <v>4</v>
      </c>
      <c r="BA167" s="162">
        <f>SUM(BA148:BA166)</f>
        <v>0</v>
      </c>
      <c r="BB167" s="162">
        <f>SUM(BB148:BB166)</f>
        <v>0</v>
      </c>
      <c r="BC167" s="162">
        <f>SUM(BC148:BC166)</f>
        <v>0</v>
      </c>
      <c r="BD167" s="162">
        <f>SUM(BD148:BD166)</f>
        <v>0</v>
      </c>
      <c r="BE167" s="162">
        <f>SUM(BE148:BE166)</f>
        <v>0</v>
      </c>
    </row>
    <row r="168" spans="1:104" ht="21.6" customHeight="1">
      <c r="A168" s="137" t="s">
        <v>61</v>
      </c>
      <c r="B168" s="138" t="s">
        <v>290</v>
      </c>
      <c r="C168" s="139" t="s">
        <v>291</v>
      </c>
      <c r="D168" s="140"/>
      <c r="E168" s="141"/>
      <c r="F168" s="141"/>
      <c r="G168" s="142"/>
      <c r="H168" s="143"/>
      <c r="I168" s="143"/>
      <c r="O168" s="144">
        <v>1</v>
      </c>
    </row>
    <row r="169" spans="1:104" ht="21">
      <c r="A169" s="145">
        <v>68</v>
      </c>
      <c r="B169" s="146" t="s">
        <v>292</v>
      </c>
      <c r="C169" s="147" t="s">
        <v>293</v>
      </c>
      <c r="D169" s="148" t="s">
        <v>294</v>
      </c>
      <c r="E169" s="149">
        <v>1</v>
      </c>
      <c r="F169" s="149">
        <f>'SO 01 ZTI'!G20</f>
        <v>0</v>
      </c>
      <c r="G169" s="150">
        <f>E169*F169</f>
        <v>0</v>
      </c>
      <c r="O169" s="144">
        <v>2</v>
      </c>
      <c r="AA169" s="117">
        <v>12</v>
      </c>
      <c r="AB169" s="117">
        <v>0</v>
      </c>
      <c r="AC169" s="117">
        <v>68</v>
      </c>
      <c r="AZ169" s="117">
        <v>2</v>
      </c>
      <c r="BA169" s="117">
        <f>IF(AZ169=1,G169,0)</f>
        <v>0</v>
      </c>
      <c r="BB169" s="117">
        <f>IF(AZ169=2,G169,0)</f>
        <v>0</v>
      </c>
      <c r="BC169" s="117">
        <f>IF(AZ169=3,G169,0)</f>
        <v>0</v>
      </c>
      <c r="BD169" s="117">
        <f>IF(AZ169=4,G169,0)</f>
        <v>0</v>
      </c>
      <c r="BE169" s="117">
        <f>IF(AZ169=5,G169,0)</f>
        <v>0</v>
      </c>
      <c r="CZ169" s="117">
        <v>1.4599999999999999E-3</v>
      </c>
    </row>
    <row r="170" spans="1:104">
      <c r="A170" s="157"/>
      <c r="B170" s="158" t="s">
        <v>65</v>
      </c>
      <c r="C170" s="159" t="str">
        <f>CONCATENATE(B168," ",C168)</f>
        <v>720 Zdravotně technické instalace</v>
      </c>
      <c r="D170" s="157"/>
      <c r="E170" s="160"/>
      <c r="F170" s="160"/>
      <c r="G170" s="161">
        <f>SUM(G168:G169)</f>
        <v>0</v>
      </c>
      <c r="O170" s="144">
        <v>4</v>
      </c>
      <c r="BA170" s="162">
        <f>SUM(BA168:BA169)</f>
        <v>0</v>
      </c>
      <c r="BB170" s="162">
        <f>SUM(BB168:BB169)</f>
        <v>0</v>
      </c>
      <c r="BC170" s="162">
        <f>SUM(BC168:BC169)</f>
        <v>0</v>
      </c>
      <c r="BD170" s="162">
        <f>SUM(BD168:BD169)</f>
        <v>0</v>
      </c>
      <c r="BE170" s="162">
        <f>SUM(BE168:BE169)</f>
        <v>0</v>
      </c>
    </row>
    <row r="171" spans="1:104">
      <c r="A171" s="137" t="s">
        <v>61</v>
      </c>
      <c r="B171" s="138" t="s">
        <v>295</v>
      </c>
      <c r="C171" s="139" t="s">
        <v>296</v>
      </c>
      <c r="D171" s="140"/>
      <c r="E171" s="141"/>
      <c r="F171" s="141"/>
      <c r="G171" s="142"/>
      <c r="H171" s="143"/>
      <c r="I171" s="143"/>
      <c r="O171" s="144">
        <v>1</v>
      </c>
    </row>
    <row r="172" spans="1:104">
      <c r="A172" s="145">
        <v>69</v>
      </c>
      <c r="B172" s="146" t="s">
        <v>297</v>
      </c>
      <c r="C172" s="147" t="s">
        <v>298</v>
      </c>
      <c r="D172" s="148" t="s">
        <v>294</v>
      </c>
      <c r="E172" s="149">
        <v>1</v>
      </c>
      <c r="F172" s="149">
        <f>'SO 01 plyn'!G14</f>
        <v>0</v>
      </c>
      <c r="G172" s="150">
        <f>E172*F172</f>
        <v>0</v>
      </c>
      <c r="O172" s="144">
        <v>2</v>
      </c>
      <c r="AA172" s="117">
        <v>12</v>
      </c>
      <c r="AB172" s="117">
        <v>0</v>
      </c>
      <c r="AC172" s="117">
        <v>69</v>
      </c>
      <c r="AZ172" s="117">
        <v>2</v>
      </c>
      <c r="BA172" s="117">
        <f>IF(AZ172=1,G172,0)</f>
        <v>0</v>
      </c>
      <c r="BB172" s="117">
        <f>IF(AZ172=2,G172,0)</f>
        <v>0</v>
      </c>
      <c r="BC172" s="117">
        <f>IF(AZ172=3,G172,0)</f>
        <v>0</v>
      </c>
      <c r="BD172" s="117">
        <f>IF(AZ172=4,G172,0)</f>
        <v>0</v>
      </c>
      <c r="BE172" s="117">
        <f>IF(AZ172=5,G172,0)</f>
        <v>0</v>
      </c>
      <c r="CZ172" s="117">
        <v>5.11E-3</v>
      </c>
    </row>
    <row r="173" spans="1:104">
      <c r="A173" s="157"/>
      <c r="B173" s="158" t="s">
        <v>65</v>
      </c>
      <c r="C173" s="159" t="str">
        <f>CONCATENATE(B171," ",C171)</f>
        <v>723 Vnitřní plynovod</v>
      </c>
      <c r="D173" s="157"/>
      <c r="E173" s="160"/>
      <c r="F173" s="160"/>
      <c r="G173" s="161">
        <f>SUM(G171:G172)</f>
        <v>0</v>
      </c>
      <c r="O173" s="144">
        <v>4</v>
      </c>
      <c r="BA173" s="162">
        <f>SUM(BA171:BA172)</f>
        <v>0</v>
      </c>
      <c r="BB173" s="162">
        <f>SUM(BB171:BB172)</f>
        <v>0</v>
      </c>
      <c r="BC173" s="162">
        <f>SUM(BC171:BC172)</f>
        <v>0</v>
      </c>
      <c r="BD173" s="162">
        <f>SUM(BD171:BD172)</f>
        <v>0</v>
      </c>
      <c r="BE173" s="162">
        <f>SUM(BE171:BE172)</f>
        <v>0</v>
      </c>
    </row>
    <row r="174" spans="1:104">
      <c r="A174" s="137" t="s">
        <v>61</v>
      </c>
      <c r="B174" s="138" t="s">
        <v>299</v>
      </c>
      <c r="C174" s="139" t="s">
        <v>300</v>
      </c>
      <c r="D174" s="140"/>
      <c r="E174" s="141"/>
      <c r="F174" s="141"/>
      <c r="G174" s="142"/>
      <c r="H174" s="143"/>
      <c r="I174" s="143"/>
      <c r="O174" s="144">
        <v>1</v>
      </c>
    </row>
    <row r="175" spans="1:104">
      <c r="A175" s="145">
        <v>70</v>
      </c>
      <c r="B175" s="146" t="s">
        <v>301</v>
      </c>
      <c r="C175" s="147" t="s">
        <v>302</v>
      </c>
      <c r="D175" s="148" t="s">
        <v>294</v>
      </c>
      <c r="E175" s="149">
        <v>1</v>
      </c>
      <c r="F175" s="149">
        <f>'SO 01 - UT'!F139</f>
        <v>0</v>
      </c>
      <c r="G175" s="150">
        <f>E175*F175</f>
        <v>0</v>
      </c>
      <c r="O175" s="144">
        <v>2</v>
      </c>
      <c r="AA175" s="117">
        <v>12</v>
      </c>
      <c r="AB175" s="117">
        <v>0</v>
      </c>
      <c r="AC175" s="117">
        <v>70</v>
      </c>
      <c r="AZ175" s="117">
        <v>2</v>
      </c>
      <c r="BA175" s="117">
        <f>IF(AZ175=1,G175,0)</f>
        <v>0</v>
      </c>
      <c r="BB175" s="117">
        <f>IF(AZ175=2,G175,0)</f>
        <v>0</v>
      </c>
      <c r="BC175" s="117">
        <f>IF(AZ175=3,G175,0)</f>
        <v>0</v>
      </c>
      <c r="BD175" s="117">
        <f>IF(AZ175=4,G175,0)</f>
        <v>0</v>
      </c>
      <c r="BE175" s="117">
        <f>IF(AZ175=5,G175,0)</f>
        <v>0</v>
      </c>
      <c r="CZ175" s="117">
        <v>3.4000000000000002E-4</v>
      </c>
    </row>
    <row r="176" spans="1:104">
      <c r="A176" s="157"/>
      <c r="B176" s="158" t="s">
        <v>65</v>
      </c>
      <c r="C176" s="159" t="str">
        <f>CONCATENATE(B174," ",C174)</f>
        <v>731  Ústřední vytápění</v>
      </c>
      <c r="D176" s="157"/>
      <c r="E176" s="160"/>
      <c r="F176" s="160"/>
      <c r="G176" s="161">
        <f>SUM(G174:G175)</f>
        <v>0</v>
      </c>
      <c r="O176" s="144">
        <v>4</v>
      </c>
      <c r="BA176" s="162">
        <f>SUM(BA174:BA175)</f>
        <v>0</v>
      </c>
      <c r="BB176" s="162">
        <f>SUM(BB174:BB175)</f>
        <v>0</v>
      </c>
      <c r="BC176" s="162">
        <f>SUM(BC174:BC175)</f>
        <v>0</v>
      </c>
      <c r="BD176" s="162">
        <f>SUM(BD174:BD175)</f>
        <v>0</v>
      </c>
      <c r="BE176" s="162">
        <f>SUM(BE174:BE175)</f>
        <v>0</v>
      </c>
    </row>
    <row r="177" spans="1:104" ht="21.6" customHeight="1">
      <c r="A177" s="137" t="s">
        <v>61</v>
      </c>
      <c r="B177" s="138" t="s">
        <v>303</v>
      </c>
      <c r="C177" s="139" t="s">
        <v>304</v>
      </c>
      <c r="D177" s="140"/>
      <c r="E177" s="141"/>
      <c r="F177" s="141"/>
      <c r="G177" s="142"/>
      <c r="H177" s="143"/>
      <c r="I177" s="143"/>
      <c r="O177" s="144">
        <v>1</v>
      </c>
    </row>
    <row r="178" spans="1:104" ht="21">
      <c r="A178" s="145">
        <v>71</v>
      </c>
      <c r="B178" s="146" t="s">
        <v>305</v>
      </c>
      <c r="C178" s="147" t="s">
        <v>306</v>
      </c>
      <c r="D178" s="148" t="s">
        <v>126</v>
      </c>
      <c r="E178" s="149">
        <v>255.6</v>
      </c>
      <c r="F178" s="149"/>
      <c r="G178" s="150">
        <f>E178*F178</f>
        <v>0</v>
      </c>
      <c r="O178" s="144">
        <v>2</v>
      </c>
      <c r="AA178" s="117">
        <v>12</v>
      </c>
      <c r="AB178" s="117">
        <v>0</v>
      </c>
      <c r="AC178" s="117">
        <v>71</v>
      </c>
      <c r="AZ178" s="117">
        <v>2</v>
      </c>
      <c r="BA178" s="117">
        <f>IF(AZ178=1,G178,0)</f>
        <v>0</v>
      </c>
      <c r="BB178" s="117">
        <f>IF(AZ178=2,G178,0)</f>
        <v>0</v>
      </c>
      <c r="BC178" s="117">
        <f>IF(AZ178=3,G178,0)</f>
        <v>0</v>
      </c>
      <c r="BD178" s="117">
        <f>IF(AZ178=4,G178,0)</f>
        <v>0</v>
      </c>
      <c r="BE178" s="117">
        <f>IF(AZ178=5,G178,0)</f>
        <v>0</v>
      </c>
      <c r="CZ178" s="117">
        <v>1.6000000000000001E-4</v>
      </c>
    </row>
    <row r="179" spans="1:104">
      <c r="A179" s="151"/>
      <c r="B179" s="152"/>
      <c r="C179" s="495" t="s">
        <v>307</v>
      </c>
      <c r="D179" s="496"/>
      <c r="E179" s="153">
        <v>102.4</v>
      </c>
      <c r="F179" s="154"/>
      <c r="G179" s="155"/>
      <c r="M179" s="156" t="s">
        <v>307</v>
      </c>
      <c r="O179" s="144"/>
    </row>
    <row r="180" spans="1:104">
      <c r="A180" s="151"/>
      <c r="B180" s="152"/>
      <c r="C180" s="495" t="s">
        <v>308</v>
      </c>
      <c r="D180" s="496"/>
      <c r="E180" s="153">
        <v>43.2</v>
      </c>
      <c r="F180" s="154"/>
      <c r="G180" s="155"/>
      <c r="M180" s="156" t="s">
        <v>308</v>
      </c>
      <c r="O180" s="144"/>
    </row>
    <row r="181" spans="1:104">
      <c r="A181" s="151"/>
      <c r="B181" s="152"/>
      <c r="C181" s="495" t="s">
        <v>309</v>
      </c>
      <c r="D181" s="496"/>
      <c r="E181" s="153">
        <v>54</v>
      </c>
      <c r="F181" s="154"/>
      <c r="G181" s="155"/>
      <c r="M181" s="156" t="s">
        <v>309</v>
      </c>
      <c r="O181" s="144"/>
    </row>
    <row r="182" spans="1:104">
      <c r="A182" s="151"/>
      <c r="B182" s="152"/>
      <c r="C182" s="495" t="s">
        <v>310</v>
      </c>
      <c r="D182" s="496"/>
      <c r="E182" s="153">
        <v>56</v>
      </c>
      <c r="F182" s="154"/>
      <c r="G182" s="155"/>
      <c r="M182" s="156" t="s">
        <v>310</v>
      </c>
      <c r="O182" s="144"/>
    </row>
    <row r="183" spans="1:104">
      <c r="A183" s="145">
        <v>72</v>
      </c>
      <c r="B183" s="146" t="s">
        <v>311</v>
      </c>
      <c r="C183" s="147" t="s">
        <v>312</v>
      </c>
      <c r="D183" s="148" t="s">
        <v>86</v>
      </c>
      <c r="E183" s="149">
        <v>170</v>
      </c>
      <c r="F183" s="149"/>
      <c r="G183" s="150">
        <f>E183*F183</f>
        <v>0</v>
      </c>
      <c r="O183" s="144">
        <v>2</v>
      </c>
      <c r="AA183" s="117">
        <v>12</v>
      </c>
      <c r="AB183" s="117">
        <v>0</v>
      </c>
      <c r="AC183" s="117">
        <v>72</v>
      </c>
      <c r="AZ183" s="117">
        <v>2</v>
      </c>
      <c r="BA183" s="117">
        <f>IF(AZ183=1,G183,0)</f>
        <v>0</v>
      </c>
      <c r="BB183" s="117">
        <f>IF(AZ183=2,G183,0)</f>
        <v>0</v>
      </c>
      <c r="BC183" s="117">
        <f>IF(AZ183=3,G183,0)</f>
        <v>0</v>
      </c>
      <c r="BD183" s="117">
        <f>IF(AZ183=4,G183,0)</f>
        <v>0</v>
      </c>
      <c r="BE183" s="117">
        <f>IF(AZ183=5,G183,0)</f>
        <v>0</v>
      </c>
      <c r="CZ183" s="117">
        <v>0</v>
      </c>
    </row>
    <row r="184" spans="1:104">
      <c r="A184" s="145">
        <v>73</v>
      </c>
      <c r="B184" s="146" t="s">
        <v>313</v>
      </c>
      <c r="C184" s="147" t="s">
        <v>314</v>
      </c>
      <c r="D184" s="148" t="s">
        <v>86</v>
      </c>
      <c r="E184" s="149">
        <v>421.4</v>
      </c>
      <c r="F184" s="149"/>
      <c r="G184" s="150">
        <f>E184*F184</f>
        <v>0</v>
      </c>
      <c r="O184" s="144">
        <v>2</v>
      </c>
      <c r="AA184" s="117">
        <v>12</v>
      </c>
      <c r="AB184" s="117">
        <v>0</v>
      </c>
      <c r="AC184" s="117">
        <v>73</v>
      </c>
      <c r="AZ184" s="117">
        <v>2</v>
      </c>
      <c r="BA184" s="117">
        <f>IF(AZ184=1,G184,0)</f>
        <v>0</v>
      </c>
      <c r="BB184" s="117">
        <f>IF(AZ184=2,G184,0)</f>
        <v>0</v>
      </c>
      <c r="BC184" s="117">
        <f>IF(AZ184=3,G184,0)</f>
        <v>0</v>
      </c>
      <c r="BD184" s="117">
        <f>IF(AZ184=4,G184,0)</f>
        <v>0</v>
      </c>
      <c r="BE184" s="117">
        <f>IF(AZ184=5,G184,0)</f>
        <v>0</v>
      </c>
      <c r="CZ184" s="117">
        <v>2.8700000000000002E-3</v>
      </c>
    </row>
    <row r="185" spans="1:104">
      <c r="A185" s="151"/>
      <c r="B185" s="152"/>
      <c r="C185" s="495" t="s">
        <v>315</v>
      </c>
      <c r="D185" s="496"/>
      <c r="E185" s="153">
        <v>383</v>
      </c>
      <c r="F185" s="154"/>
      <c r="G185" s="155"/>
      <c r="M185" s="156" t="s">
        <v>315</v>
      </c>
      <c r="O185" s="144"/>
    </row>
    <row r="186" spans="1:104">
      <c r="A186" s="151"/>
      <c r="B186" s="152"/>
      <c r="C186" s="495" t="s">
        <v>316</v>
      </c>
      <c r="D186" s="496"/>
      <c r="E186" s="153">
        <v>38.4</v>
      </c>
      <c r="F186" s="154"/>
      <c r="G186" s="155"/>
      <c r="M186" s="156" t="s">
        <v>316</v>
      </c>
      <c r="O186" s="144"/>
    </row>
    <row r="187" spans="1:104">
      <c r="A187" s="145">
        <v>74</v>
      </c>
      <c r="B187" s="146" t="s">
        <v>317</v>
      </c>
      <c r="C187" s="147" t="s">
        <v>318</v>
      </c>
      <c r="D187" s="148" t="s">
        <v>126</v>
      </c>
      <c r="E187" s="149">
        <v>120</v>
      </c>
      <c r="F187" s="149"/>
      <c r="G187" s="150">
        <f>E187*F187</f>
        <v>0</v>
      </c>
      <c r="O187" s="144">
        <v>2</v>
      </c>
      <c r="AA187" s="117">
        <v>12</v>
      </c>
      <c r="AB187" s="117">
        <v>0</v>
      </c>
      <c r="AC187" s="117">
        <v>74</v>
      </c>
      <c r="AZ187" s="117">
        <v>2</v>
      </c>
      <c r="BA187" s="117">
        <f>IF(AZ187=1,G187,0)</f>
        <v>0</v>
      </c>
      <c r="BB187" s="117">
        <f>IF(AZ187=2,G187,0)</f>
        <v>0</v>
      </c>
      <c r="BC187" s="117">
        <f>IF(AZ187=3,G187,0)</f>
        <v>0</v>
      </c>
      <c r="BD187" s="117">
        <f>IF(AZ187=4,G187,0)</f>
        <v>0</v>
      </c>
      <c r="BE187" s="117">
        <f>IF(AZ187=5,G187,0)</f>
        <v>0</v>
      </c>
      <c r="CZ187" s="117">
        <v>1.618E-2</v>
      </c>
    </row>
    <row r="188" spans="1:104">
      <c r="A188" s="151"/>
      <c r="B188" s="152"/>
      <c r="C188" s="495" t="s">
        <v>319</v>
      </c>
      <c r="D188" s="496"/>
      <c r="E188" s="153">
        <v>120</v>
      </c>
      <c r="F188" s="154"/>
      <c r="G188" s="155"/>
      <c r="M188" s="156" t="s">
        <v>319</v>
      </c>
      <c r="O188" s="144"/>
    </row>
    <row r="189" spans="1:104">
      <c r="A189" s="145">
        <v>75</v>
      </c>
      <c r="B189" s="146" t="s">
        <v>320</v>
      </c>
      <c r="C189" s="147" t="s">
        <v>321</v>
      </c>
      <c r="D189" s="148" t="s">
        <v>126</v>
      </c>
      <c r="E189" s="149">
        <v>92.55</v>
      </c>
      <c r="F189" s="149"/>
      <c r="G189" s="150">
        <f>E189*F189</f>
        <v>0</v>
      </c>
      <c r="O189" s="144">
        <v>2</v>
      </c>
      <c r="AA189" s="117">
        <v>12</v>
      </c>
      <c r="AB189" s="117">
        <v>0</v>
      </c>
      <c r="AC189" s="117">
        <v>75</v>
      </c>
      <c r="AZ189" s="117">
        <v>2</v>
      </c>
      <c r="BA189" s="117">
        <f>IF(AZ189=1,G189,0)</f>
        <v>0</v>
      </c>
      <c r="BB189" s="117">
        <f>IF(AZ189=2,G189,0)</f>
        <v>0</v>
      </c>
      <c r="BC189" s="117">
        <f>IF(AZ189=3,G189,0)</f>
        <v>0</v>
      </c>
      <c r="BD189" s="117">
        <f>IF(AZ189=4,G189,0)</f>
        <v>0</v>
      </c>
      <c r="BE189" s="117">
        <f>IF(AZ189=5,G189,0)</f>
        <v>0</v>
      </c>
      <c r="CZ189" s="117">
        <v>1.1259999999999999E-2</v>
      </c>
    </row>
    <row r="190" spans="1:104">
      <c r="A190" s="151"/>
      <c r="B190" s="152"/>
      <c r="C190" s="495" t="s">
        <v>322</v>
      </c>
      <c r="D190" s="496"/>
      <c r="E190" s="153">
        <v>0</v>
      </c>
      <c r="F190" s="154"/>
      <c r="G190" s="155"/>
      <c r="M190" s="156" t="s">
        <v>322</v>
      </c>
      <c r="O190" s="144"/>
    </row>
    <row r="191" spans="1:104">
      <c r="A191" s="151"/>
      <c r="B191" s="152"/>
      <c r="C191" s="495" t="s">
        <v>323</v>
      </c>
      <c r="D191" s="496"/>
      <c r="E191" s="153">
        <v>63.6</v>
      </c>
      <c r="F191" s="154"/>
      <c r="G191" s="155"/>
      <c r="M191" s="156" t="s">
        <v>323</v>
      </c>
      <c r="O191" s="144"/>
    </row>
    <row r="192" spans="1:104">
      <c r="A192" s="151"/>
      <c r="B192" s="152"/>
      <c r="C192" s="495" t="s">
        <v>324</v>
      </c>
      <c r="D192" s="496"/>
      <c r="E192" s="153">
        <v>18.75</v>
      </c>
      <c r="F192" s="154"/>
      <c r="G192" s="155"/>
      <c r="M192" s="156" t="s">
        <v>324</v>
      </c>
      <c r="O192" s="144"/>
    </row>
    <row r="193" spans="1:104">
      <c r="A193" s="151"/>
      <c r="B193" s="152"/>
      <c r="C193" s="495" t="s">
        <v>325</v>
      </c>
      <c r="D193" s="496"/>
      <c r="E193" s="153">
        <v>10.199999999999999</v>
      </c>
      <c r="F193" s="154"/>
      <c r="G193" s="155"/>
      <c r="M193" s="156" t="s">
        <v>325</v>
      </c>
      <c r="O193" s="144"/>
    </row>
    <row r="194" spans="1:104">
      <c r="A194" s="145">
        <v>76</v>
      </c>
      <c r="B194" s="146" t="s">
        <v>326</v>
      </c>
      <c r="C194" s="147" t="s">
        <v>321</v>
      </c>
      <c r="D194" s="148" t="s">
        <v>126</v>
      </c>
      <c r="E194" s="149">
        <v>220</v>
      </c>
      <c r="F194" s="149"/>
      <c r="G194" s="150">
        <f>E194*F194</f>
        <v>0</v>
      </c>
      <c r="O194" s="144">
        <v>2</v>
      </c>
      <c r="AA194" s="117">
        <v>12</v>
      </c>
      <c r="AB194" s="117">
        <v>0</v>
      </c>
      <c r="AC194" s="117">
        <v>76</v>
      </c>
      <c r="AZ194" s="117">
        <v>2</v>
      </c>
      <c r="BA194" s="117">
        <f>IF(AZ194=1,G194,0)</f>
        <v>0</v>
      </c>
      <c r="BB194" s="117">
        <f>IF(AZ194=2,G194,0)</f>
        <v>0</v>
      </c>
      <c r="BC194" s="117">
        <f>IF(AZ194=3,G194,0)</f>
        <v>0</v>
      </c>
      <c r="BD194" s="117">
        <f>IF(AZ194=4,G194,0)</f>
        <v>0</v>
      </c>
      <c r="BE194" s="117">
        <f>IF(AZ194=5,G194,0)</f>
        <v>0</v>
      </c>
      <c r="CZ194" s="117">
        <v>1.478E-2</v>
      </c>
    </row>
    <row r="195" spans="1:104">
      <c r="A195" s="151"/>
      <c r="B195" s="152"/>
      <c r="C195" s="495" t="s">
        <v>327</v>
      </c>
      <c r="D195" s="496"/>
      <c r="E195" s="153">
        <v>220</v>
      </c>
      <c r="F195" s="154"/>
      <c r="G195" s="155"/>
      <c r="M195" s="156" t="s">
        <v>327</v>
      </c>
      <c r="O195" s="144"/>
    </row>
    <row r="196" spans="1:104">
      <c r="A196" s="145">
        <v>77</v>
      </c>
      <c r="B196" s="146" t="s">
        <v>328</v>
      </c>
      <c r="C196" s="147" t="s">
        <v>329</v>
      </c>
      <c r="D196" s="148" t="s">
        <v>126</v>
      </c>
      <c r="E196" s="149">
        <v>90.3</v>
      </c>
      <c r="F196" s="149"/>
      <c r="G196" s="150">
        <f>E196*F196</f>
        <v>0</v>
      </c>
      <c r="O196" s="144">
        <v>2</v>
      </c>
      <c r="AA196" s="117">
        <v>12</v>
      </c>
      <c r="AB196" s="117">
        <v>0</v>
      </c>
      <c r="AC196" s="117">
        <v>77</v>
      </c>
      <c r="AZ196" s="117">
        <v>2</v>
      </c>
      <c r="BA196" s="117">
        <f>IF(AZ196=1,G196,0)</f>
        <v>0</v>
      </c>
      <c r="BB196" s="117">
        <f>IF(AZ196=2,G196,0)</f>
        <v>0</v>
      </c>
      <c r="BC196" s="117">
        <f>IF(AZ196=3,G196,0)</f>
        <v>0</v>
      </c>
      <c r="BD196" s="117">
        <f>IF(AZ196=4,G196,0)</f>
        <v>0</v>
      </c>
      <c r="BE196" s="117">
        <f>IF(AZ196=5,G196,0)</f>
        <v>0</v>
      </c>
      <c r="CZ196" s="117">
        <v>1.9970000000000002E-2</v>
      </c>
    </row>
    <row r="197" spans="1:104">
      <c r="A197" s="151"/>
      <c r="B197" s="152"/>
      <c r="C197" s="495" t="s">
        <v>322</v>
      </c>
      <c r="D197" s="496"/>
      <c r="E197" s="153">
        <v>0</v>
      </c>
      <c r="F197" s="154"/>
      <c r="G197" s="155"/>
      <c r="M197" s="156" t="s">
        <v>322</v>
      </c>
      <c r="O197" s="144"/>
    </row>
    <row r="198" spans="1:104">
      <c r="A198" s="151"/>
      <c r="B198" s="152"/>
      <c r="C198" s="495" t="s">
        <v>330</v>
      </c>
      <c r="D198" s="496"/>
      <c r="E198" s="153">
        <v>2.4</v>
      </c>
      <c r="F198" s="154"/>
      <c r="G198" s="155"/>
      <c r="M198" s="156" t="s">
        <v>330</v>
      </c>
      <c r="O198" s="144"/>
    </row>
    <row r="199" spans="1:104">
      <c r="A199" s="151"/>
      <c r="B199" s="152"/>
      <c r="C199" s="495" t="s">
        <v>331</v>
      </c>
      <c r="D199" s="496"/>
      <c r="E199" s="153">
        <v>12.9</v>
      </c>
      <c r="F199" s="154"/>
      <c r="G199" s="155"/>
      <c r="M199" s="156" t="s">
        <v>331</v>
      </c>
      <c r="O199" s="144"/>
    </row>
    <row r="200" spans="1:104">
      <c r="A200" s="151"/>
      <c r="B200" s="152"/>
      <c r="C200" s="495" t="s">
        <v>332</v>
      </c>
      <c r="D200" s="496"/>
      <c r="E200" s="153">
        <v>75</v>
      </c>
      <c r="F200" s="154"/>
      <c r="G200" s="155"/>
      <c r="M200" s="156" t="s">
        <v>332</v>
      </c>
      <c r="O200" s="144"/>
    </row>
    <row r="201" spans="1:104" ht="21">
      <c r="A201" s="145">
        <v>78</v>
      </c>
      <c r="B201" s="146" t="s">
        <v>333</v>
      </c>
      <c r="C201" s="147" t="s">
        <v>334</v>
      </c>
      <c r="D201" s="148" t="s">
        <v>69</v>
      </c>
      <c r="E201" s="149">
        <v>8.4499999999999993</v>
      </c>
      <c r="F201" s="149"/>
      <c r="G201" s="150">
        <f>E201*F201</f>
        <v>0</v>
      </c>
      <c r="O201" s="144">
        <v>2</v>
      </c>
      <c r="AA201" s="117">
        <v>12</v>
      </c>
      <c r="AB201" s="117">
        <v>0</v>
      </c>
      <c r="AC201" s="117">
        <v>78</v>
      </c>
      <c r="AZ201" s="117">
        <v>2</v>
      </c>
      <c r="BA201" s="117">
        <f>IF(AZ201=1,G201,0)</f>
        <v>0</v>
      </c>
      <c r="BB201" s="117">
        <f>IF(AZ201=2,G201,0)</f>
        <v>0</v>
      </c>
      <c r="BC201" s="117">
        <f>IF(AZ201=3,G201,0)</f>
        <v>0</v>
      </c>
      <c r="BD201" s="117">
        <f>IF(AZ201=4,G201,0)</f>
        <v>0</v>
      </c>
      <c r="BE201" s="117">
        <f>IF(AZ201=5,G201,0)</f>
        <v>0</v>
      </c>
      <c r="CZ201" s="117">
        <v>2.9100000000000001E-2</v>
      </c>
    </row>
    <row r="202" spans="1:104" ht="21">
      <c r="A202" s="145">
        <v>79</v>
      </c>
      <c r="B202" s="146" t="s">
        <v>335</v>
      </c>
      <c r="C202" s="147" t="s">
        <v>336</v>
      </c>
      <c r="D202" s="148" t="s">
        <v>86</v>
      </c>
      <c r="E202" s="149">
        <v>3.68</v>
      </c>
      <c r="F202" s="149"/>
      <c r="G202" s="150">
        <f>E202*F202</f>
        <v>0</v>
      </c>
      <c r="O202" s="144">
        <v>2</v>
      </c>
      <c r="AA202" s="117">
        <v>12</v>
      </c>
      <c r="AB202" s="117">
        <v>0</v>
      </c>
      <c r="AC202" s="117">
        <v>79</v>
      </c>
      <c r="AZ202" s="117">
        <v>2</v>
      </c>
      <c r="BA202" s="117">
        <f>IF(AZ202=1,G202,0)</f>
        <v>0</v>
      </c>
      <c r="BB202" s="117">
        <f>IF(AZ202=2,G202,0)</f>
        <v>0</v>
      </c>
      <c r="BC202" s="117">
        <f>IF(AZ202=3,G202,0)</f>
        <v>0</v>
      </c>
      <c r="BD202" s="117">
        <f>IF(AZ202=4,G202,0)</f>
        <v>0</v>
      </c>
      <c r="BE202" s="117">
        <f>IF(AZ202=5,G202,0)</f>
        <v>0</v>
      </c>
      <c r="CZ202" s="117">
        <v>1.6000000000000001E-4</v>
      </c>
    </row>
    <row r="203" spans="1:104">
      <c r="A203" s="151"/>
      <c r="B203" s="152"/>
      <c r="C203" s="495" t="s">
        <v>337</v>
      </c>
      <c r="D203" s="496"/>
      <c r="E203" s="153">
        <v>3.68</v>
      </c>
      <c r="F203" s="154"/>
      <c r="G203" s="155"/>
      <c r="M203" s="156" t="s">
        <v>337</v>
      </c>
      <c r="O203" s="144"/>
    </row>
    <row r="204" spans="1:104" ht="21">
      <c r="A204" s="145">
        <v>80</v>
      </c>
      <c r="B204" s="146" t="s">
        <v>338</v>
      </c>
      <c r="C204" s="147" t="s">
        <v>339</v>
      </c>
      <c r="D204" s="148" t="s">
        <v>86</v>
      </c>
      <c r="E204" s="149">
        <v>54.1248</v>
      </c>
      <c r="F204" s="149"/>
      <c r="G204" s="150">
        <f>E204*F204</f>
        <v>0</v>
      </c>
      <c r="O204" s="144">
        <v>2</v>
      </c>
      <c r="AA204" s="117">
        <v>12</v>
      </c>
      <c r="AB204" s="117">
        <v>0</v>
      </c>
      <c r="AC204" s="117">
        <v>80</v>
      </c>
      <c r="AZ204" s="117">
        <v>2</v>
      </c>
      <c r="BA204" s="117">
        <f>IF(AZ204=1,G204,0)</f>
        <v>0</v>
      </c>
      <c r="BB204" s="117">
        <f>IF(AZ204=2,G204,0)</f>
        <v>0</v>
      </c>
      <c r="BC204" s="117">
        <f>IF(AZ204=3,G204,0)</f>
        <v>0</v>
      </c>
      <c r="BD204" s="117">
        <f>IF(AZ204=4,G204,0)</f>
        <v>0</v>
      </c>
      <c r="BE204" s="117">
        <f>IF(AZ204=5,G204,0)</f>
        <v>0</v>
      </c>
      <c r="CZ204" s="117">
        <v>2.5500000000000002E-3</v>
      </c>
    </row>
    <row r="205" spans="1:104">
      <c r="A205" s="151"/>
      <c r="B205" s="152"/>
      <c r="C205" s="495" t="s">
        <v>340</v>
      </c>
      <c r="D205" s="496"/>
      <c r="E205" s="153">
        <v>36.172800000000002</v>
      </c>
      <c r="F205" s="154"/>
      <c r="G205" s="155"/>
      <c r="M205" s="156" t="s">
        <v>340</v>
      </c>
      <c r="O205" s="144"/>
    </row>
    <row r="206" spans="1:104">
      <c r="A206" s="151"/>
      <c r="B206" s="152"/>
      <c r="C206" s="495" t="s">
        <v>341</v>
      </c>
      <c r="D206" s="496"/>
      <c r="E206" s="153">
        <v>17.952000000000002</v>
      </c>
      <c r="F206" s="154"/>
      <c r="G206" s="155"/>
      <c r="M206" s="156" t="s">
        <v>341</v>
      </c>
      <c r="O206" s="144"/>
    </row>
    <row r="207" spans="1:104">
      <c r="A207" s="145">
        <v>81</v>
      </c>
      <c r="B207" s="146" t="s">
        <v>342</v>
      </c>
      <c r="C207" s="147" t="s">
        <v>343</v>
      </c>
      <c r="D207" s="148" t="s">
        <v>86</v>
      </c>
      <c r="E207" s="149">
        <v>800.54</v>
      </c>
      <c r="F207" s="149"/>
      <c r="G207" s="150">
        <f>E207*F207</f>
        <v>0</v>
      </c>
      <c r="O207" s="144">
        <v>2</v>
      </c>
      <c r="AA207" s="117">
        <v>12</v>
      </c>
      <c r="AB207" s="117">
        <v>0</v>
      </c>
      <c r="AC207" s="117">
        <v>81</v>
      </c>
      <c r="AZ207" s="117">
        <v>2</v>
      </c>
      <c r="BA207" s="117">
        <f>IF(AZ207=1,G207,0)</f>
        <v>0</v>
      </c>
      <c r="BB207" s="117">
        <f>IF(AZ207=2,G207,0)</f>
        <v>0</v>
      </c>
      <c r="BC207" s="117">
        <f>IF(AZ207=3,G207,0)</f>
        <v>0</v>
      </c>
      <c r="BD207" s="117">
        <f>IF(AZ207=4,G207,0)</f>
        <v>0</v>
      </c>
      <c r="BE207" s="117">
        <f>IF(AZ207=5,G207,0)</f>
        <v>0</v>
      </c>
      <c r="CZ207" s="117">
        <v>1.6060000000000001E-2</v>
      </c>
    </row>
    <row r="208" spans="1:104">
      <c r="A208" s="151"/>
      <c r="B208" s="152"/>
      <c r="C208" s="495" t="s">
        <v>344</v>
      </c>
      <c r="D208" s="496"/>
      <c r="E208" s="153">
        <v>800.54</v>
      </c>
      <c r="F208" s="154"/>
      <c r="G208" s="155"/>
      <c r="M208" s="156" t="s">
        <v>344</v>
      </c>
      <c r="O208" s="144"/>
    </row>
    <row r="209" spans="1:104" ht="21">
      <c r="A209" s="145">
        <v>82</v>
      </c>
      <c r="B209" s="146" t="s">
        <v>345</v>
      </c>
      <c r="C209" s="147" t="s">
        <v>346</v>
      </c>
      <c r="D209" s="148" t="s">
        <v>86</v>
      </c>
      <c r="E209" s="149">
        <v>859.96</v>
      </c>
      <c r="F209" s="149"/>
      <c r="G209" s="150">
        <f>E209*F209</f>
        <v>0</v>
      </c>
      <c r="O209" s="144">
        <v>2</v>
      </c>
      <c r="AA209" s="117">
        <v>12</v>
      </c>
      <c r="AB209" s="117">
        <v>0</v>
      </c>
      <c r="AC209" s="117">
        <v>82</v>
      </c>
      <c r="AZ209" s="117">
        <v>2</v>
      </c>
      <c r="BA209" s="117">
        <f>IF(AZ209=1,G209,0)</f>
        <v>0</v>
      </c>
      <c r="BB209" s="117">
        <f>IF(AZ209=2,G209,0)</f>
        <v>0</v>
      </c>
      <c r="BC209" s="117">
        <f>IF(AZ209=3,G209,0)</f>
        <v>0</v>
      </c>
      <c r="BD209" s="117">
        <f>IF(AZ209=4,G209,0)</f>
        <v>0</v>
      </c>
      <c r="BE209" s="117">
        <f>IF(AZ209=5,G209,0)</f>
        <v>0</v>
      </c>
      <c r="CZ209" s="117">
        <v>2.341E-2</v>
      </c>
    </row>
    <row r="210" spans="1:104">
      <c r="A210" s="151"/>
      <c r="B210" s="152"/>
      <c r="C210" s="495" t="s">
        <v>347</v>
      </c>
      <c r="D210" s="496"/>
      <c r="E210" s="153">
        <v>12.31</v>
      </c>
      <c r="F210" s="154"/>
      <c r="G210" s="155"/>
      <c r="M210" s="156" t="s">
        <v>347</v>
      </c>
      <c r="O210" s="144"/>
    </row>
    <row r="211" spans="1:104">
      <c r="A211" s="151"/>
      <c r="B211" s="152"/>
      <c r="C211" s="495" t="s">
        <v>348</v>
      </c>
      <c r="D211" s="496"/>
      <c r="E211" s="153">
        <v>47.11</v>
      </c>
      <c r="F211" s="154"/>
      <c r="G211" s="155"/>
      <c r="M211" s="156" t="s">
        <v>348</v>
      </c>
      <c r="O211" s="144"/>
    </row>
    <row r="212" spans="1:104">
      <c r="A212" s="151"/>
      <c r="B212" s="152"/>
      <c r="C212" s="495" t="s">
        <v>349</v>
      </c>
      <c r="D212" s="496"/>
      <c r="E212" s="153">
        <v>800.54</v>
      </c>
      <c r="F212" s="154"/>
      <c r="G212" s="155"/>
      <c r="M212" s="156" t="s">
        <v>349</v>
      </c>
      <c r="O212" s="144"/>
    </row>
    <row r="213" spans="1:104" ht="21">
      <c r="A213" s="145">
        <v>83</v>
      </c>
      <c r="B213" s="146" t="s">
        <v>350</v>
      </c>
      <c r="C213" s="147" t="s">
        <v>351</v>
      </c>
      <c r="D213" s="148" t="s">
        <v>86</v>
      </c>
      <c r="E213" s="149">
        <v>800.54</v>
      </c>
      <c r="F213" s="149"/>
      <c r="G213" s="150">
        <f>E213*F213</f>
        <v>0</v>
      </c>
      <c r="O213" s="144">
        <v>2</v>
      </c>
      <c r="AA213" s="117">
        <v>12</v>
      </c>
      <c r="AB213" s="117">
        <v>0</v>
      </c>
      <c r="AC213" s="117">
        <v>83</v>
      </c>
      <c r="AZ213" s="117">
        <v>2</v>
      </c>
      <c r="BA213" s="117">
        <f>IF(AZ213=1,G213,0)</f>
        <v>0</v>
      </c>
      <c r="BB213" s="117">
        <f>IF(AZ213=2,G213,0)</f>
        <v>0</v>
      </c>
      <c r="BC213" s="117">
        <f>IF(AZ213=3,G213,0)</f>
        <v>0</v>
      </c>
      <c r="BD213" s="117">
        <f>IF(AZ213=4,G213,0)</f>
        <v>0</v>
      </c>
      <c r="BE213" s="117">
        <f>IF(AZ213=5,G213,0)</f>
        <v>0</v>
      </c>
      <c r="CZ213" s="117">
        <v>2.1000000000000001E-4</v>
      </c>
    </row>
    <row r="214" spans="1:104">
      <c r="A214" s="151"/>
      <c r="B214" s="152"/>
      <c r="C214" s="495" t="s">
        <v>344</v>
      </c>
      <c r="D214" s="496"/>
      <c r="E214" s="153">
        <v>800.54</v>
      </c>
      <c r="F214" s="154"/>
      <c r="G214" s="155"/>
      <c r="M214" s="156" t="s">
        <v>344</v>
      </c>
      <c r="O214" s="144"/>
    </row>
    <row r="215" spans="1:104" ht="21">
      <c r="A215" s="145">
        <v>84</v>
      </c>
      <c r="B215" s="146" t="s">
        <v>352</v>
      </c>
      <c r="C215" s="147" t="s">
        <v>353</v>
      </c>
      <c r="D215" s="148" t="s">
        <v>86</v>
      </c>
      <c r="E215" s="149">
        <v>12.31</v>
      </c>
      <c r="F215" s="149"/>
      <c r="G215" s="150">
        <f>E215*F215</f>
        <v>0</v>
      </c>
      <c r="O215" s="144">
        <v>2</v>
      </c>
      <c r="AA215" s="117">
        <v>12</v>
      </c>
      <c r="AB215" s="117">
        <v>0</v>
      </c>
      <c r="AC215" s="117">
        <v>84</v>
      </c>
      <c r="AZ215" s="117">
        <v>2</v>
      </c>
      <c r="BA215" s="117">
        <f>IF(AZ215=1,G215,0)</f>
        <v>0</v>
      </c>
      <c r="BB215" s="117">
        <f>IF(AZ215=2,G215,0)</f>
        <v>0</v>
      </c>
      <c r="BC215" s="117">
        <f>IF(AZ215=3,G215,0)</f>
        <v>0</v>
      </c>
      <c r="BD215" s="117">
        <f>IF(AZ215=4,G215,0)</f>
        <v>0</v>
      </c>
      <c r="BE215" s="117">
        <f>IF(AZ215=5,G215,0)</f>
        <v>0</v>
      </c>
      <c r="CZ215" s="117">
        <v>4.1790000000000001E-2</v>
      </c>
    </row>
    <row r="216" spans="1:104">
      <c r="A216" s="151"/>
      <c r="B216" s="152"/>
      <c r="C216" s="495" t="s">
        <v>354</v>
      </c>
      <c r="D216" s="496"/>
      <c r="E216" s="153">
        <v>12.31</v>
      </c>
      <c r="F216" s="154"/>
      <c r="G216" s="155"/>
      <c r="M216" s="156" t="s">
        <v>354</v>
      </c>
      <c r="O216" s="144"/>
    </row>
    <row r="217" spans="1:104">
      <c r="A217" s="145">
        <v>85</v>
      </c>
      <c r="B217" s="146" t="s">
        <v>355</v>
      </c>
      <c r="C217" s="147" t="s">
        <v>356</v>
      </c>
      <c r="D217" s="148" t="s">
        <v>249</v>
      </c>
      <c r="E217" s="149">
        <v>7.98</v>
      </c>
      <c r="F217" s="149"/>
      <c r="G217" s="150">
        <f>E217*F217</f>
        <v>0</v>
      </c>
      <c r="O217" s="144">
        <v>2</v>
      </c>
      <c r="AA217" s="117">
        <v>12</v>
      </c>
      <c r="AB217" s="117">
        <v>0</v>
      </c>
      <c r="AC217" s="117">
        <v>85</v>
      </c>
      <c r="AZ217" s="117">
        <v>2</v>
      </c>
      <c r="BA217" s="117">
        <f>IF(AZ217=1,G217,0)</f>
        <v>0</v>
      </c>
      <c r="BB217" s="117">
        <f>IF(AZ217=2,G217,0)</f>
        <v>0</v>
      </c>
      <c r="BC217" s="117">
        <f>IF(AZ217=3,G217,0)</f>
        <v>0</v>
      </c>
      <c r="BD217" s="117">
        <f>IF(AZ217=4,G217,0)</f>
        <v>0</v>
      </c>
      <c r="BE217" s="117">
        <f>IF(AZ217=5,G217,0)</f>
        <v>0</v>
      </c>
      <c r="CZ217" s="117">
        <v>0</v>
      </c>
    </row>
    <row r="218" spans="1:104">
      <c r="A218" s="157"/>
      <c r="B218" s="158" t="s">
        <v>65</v>
      </c>
      <c r="C218" s="159" t="str">
        <f>CONCATENATE(B177," ",C177)</f>
        <v>762 Konstrukce tesařské</v>
      </c>
      <c r="D218" s="157"/>
      <c r="E218" s="160"/>
      <c r="F218" s="160"/>
      <c r="G218" s="161">
        <f>SUM(G177:G217)</f>
        <v>0</v>
      </c>
      <c r="O218" s="144">
        <v>4</v>
      </c>
      <c r="BA218" s="162">
        <f>SUM(BA177:BA217)</f>
        <v>0</v>
      </c>
      <c r="BB218" s="162">
        <f>SUM(BB177:BB217)</f>
        <v>0</v>
      </c>
      <c r="BC218" s="162">
        <f>SUM(BC177:BC217)</f>
        <v>0</v>
      </c>
      <c r="BD218" s="162">
        <f>SUM(BD177:BD217)</f>
        <v>0</v>
      </c>
      <c r="BE218" s="162">
        <f>SUM(BE177:BE217)</f>
        <v>0</v>
      </c>
    </row>
    <row r="219" spans="1:104" ht="16.8" customHeight="1">
      <c r="A219" s="137" t="s">
        <v>61</v>
      </c>
      <c r="B219" s="138" t="s">
        <v>357</v>
      </c>
      <c r="C219" s="139" t="s">
        <v>358</v>
      </c>
      <c r="D219" s="140"/>
      <c r="E219" s="141"/>
      <c r="F219" s="141"/>
      <c r="G219" s="142"/>
      <c r="H219" s="143"/>
      <c r="I219" s="143"/>
      <c r="O219" s="144">
        <v>1</v>
      </c>
    </row>
    <row r="220" spans="1:104">
      <c r="A220" s="145">
        <v>86</v>
      </c>
      <c r="B220" s="146" t="s">
        <v>359</v>
      </c>
      <c r="C220" s="147" t="s">
        <v>360</v>
      </c>
      <c r="D220" s="148" t="s">
        <v>126</v>
      </c>
      <c r="E220" s="149">
        <v>168.6</v>
      </c>
      <c r="F220" s="149"/>
      <c r="G220" s="150">
        <f>E220*F220</f>
        <v>0</v>
      </c>
      <c r="O220" s="144">
        <v>2</v>
      </c>
      <c r="AA220" s="117">
        <v>12</v>
      </c>
      <c r="AB220" s="117">
        <v>0</v>
      </c>
      <c r="AC220" s="117">
        <v>86</v>
      </c>
      <c r="AZ220" s="117">
        <v>2</v>
      </c>
      <c r="BA220" s="117">
        <f>IF(AZ220=1,G220,0)</f>
        <v>0</v>
      </c>
      <c r="BB220" s="117">
        <f>IF(AZ220=2,G220,0)</f>
        <v>0</v>
      </c>
      <c r="BC220" s="117">
        <f>IF(AZ220=3,G220,0)</f>
        <v>0</v>
      </c>
      <c r="BD220" s="117">
        <f>IF(AZ220=4,G220,0)</f>
        <v>0</v>
      </c>
      <c r="BE220" s="117">
        <f>IF(AZ220=5,G220,0)</f>
        <v>0</v>
      </c>
      <c r="CZ220" s="117">
        <v>2.7599999999999999E-3</v>
      </c>
    </row>
    <row r="221" spans="1:104">
      <c r="A221" s="151"/>
      <c r="B221" s="152"/>
      <c r="C221" s="495" t="s">
        <v>361</v>
      </c>
      <c r="D221" s="496"/>
      <c r="E221" s="153">
        <v>168.6</v>
      </c>
      <c r="F221" s="154"/>
      <c r="G221" s="155"/>
      <c r="M221" s="156" t="s">
        <v>361</v>
      </c>
      <c r="O221" s="144"/>
    </row>
    <row r="222" spans="1:104" ht="21">
      <c r="A222" s="145">
        <v>87</v>
      </c>
      <c r="B222" s="146" t="s">
        <v>362</v>
      </c>
      <c r="C222" s="147" t="s">
        <v>363</v>
      </c>
      <c r="D222" s="148" t="s">
        <v>126</v>
      </c>
      <c r="E222" s="149">
        <v>127</v>
      </c>
      <c r="F222" s="149"/>
      <c r="G222" s="150">
        <f>E222*F222</f>
        <v>0</v>
      </c>
      <c r="O222" s="144">
        <v>2</v>
      </c>
      <c r="AA222" s="117">
        <v>12</v>
      </c>
      <c r="AB222" s="117">
        <v>0</v>
      </c>
      <c r="AC222" s="117">
        <v>87</v>
      </c>
      <c r="AZ222" s="117">
        <v>2</v>
      </c>
      <c r="BA222" s="117">
        <f>IF(AZ222=1,G222,0)</f>
        <v>0</v>
      </c>
      <c r="BB222" s="117">
        <f>IF(AZ222=2,G222,0)</f>
        <v>0</v>
      </c>
      <c r="BC222" s="117">
        <f>IF(AZ222=3,G222,0)</f>
        <v>0</v>
      </c>
      <c r="BD222" s="117">
        <f>IF(AZ222=4,G222,0)</f>
        <v>0</v>
      </c>
      <c r="BE222" s="117">
        <f>IF(AZ222=5,G222,0)</f>
        <v>0</v>
      </c>
      <c r="CZ222" s="117">
        <v>3.46E-3</v>
      </c>
    </row>
    <row r="223" spans="1:104">
      <c r="A223" s="151"/>
      <c r="B223" s="152"/>
      <c r="C223" s="495" t="s">
        <v>364</v>
      </c>
      <c r="D223" s="496"/>
      <c r="E223" s="153">
        <v>124</v>
      </c>
      <c r="F223" s="154"/>
      <c r="G223" s="155"/>
      <c r="M223" s="156" t="s">
        <v>364</v>
      </c>
      <c r="O223" s="144"/>
    </row>
    <row r="224" spans="1:104">
      <c r="A224" s="151"/>
      <c r="B224" s="152"/>
      <c r="C224" s="495" t="s">
        <v>365</v>
      </c>
      <c r="D224" s="496"/>
      <c r="E224" s="153">
        <v>3</v>
      </c>
      <c r="F224" s="154"/>
      <c r="G224" s="155"/>
      <c r="M224" s="156" t="s">
        <v>365</v>
      </c>
      <c r="O224" s="144"/>
    </row>
    <row r="225" spans="1:104">
      <c r="A225" s="145">
        <v>88</v>
      </c>
      <c r="B225" s="146" t="s">
        <v>366</v>
      </c>
      <c r="C225" s="147" t="s">
        <v>367</v>
      </c>
      <c r="D225" s="148" t="s">
        <v>86</v>
      </c>
      <c r="E225" s="149">
        <v>730</v>
      </c>
      <c r="F225" s="149"/>
      <c r="G225" s="150">
        <f>E225*F225</f>
        <v>0</v>
      </c>
      <c r="O225" s="144">
        <v>2</v>
      </c>
      <c r="AA225" s="117">
        <v>12</v>
      </c>
      <c r="AB225" s="117">
        <v>0</v>
      </c>
      <c r="AC225" s="117">
        <v>88</v>
      </c>
      <c r="AZ225" s="117">
        <v>2</v>
      </c>
      <c r="BA225" s="117">
        <f>IF(AZ225=1,G225,0)</f>
        <v>0</v>
      </c>
      <c r="BB225" s="117">
        <f>IF(AZ225=2,G225,0)</f>
        <v>0</v>
      </c>
      <c r="BC225" s="117">
        <f>IF(AZ225=3,G225,0)</f>
        <v>0</v>
      </c>
      <c r="BD225" s="117">
        <f>IF(AZ225=4,G225,0)</f>
        <v>0</v>
      </c>
      <c r="BE225" s="117">
        <f>IF(AZ225=5,G225,0)</f>
        <v>0</v>
      </c>
      <c r="CZ225" s="117">
        <v>9.0000000000000006E-5</v>
      </c>
    </row>
    <row r="226" spans="1:104">
      <c r="A226" s="145">
        <v>89</v>
      </c>
      <c r="B226" s="146" t="s">
        <v>368</v>
      </c>
      <c r="C226" s="147" t="s">
        <v>369</v>
      </c>
      <c r="D226" s="148" t="s">
        <v>83</v>
      </c>
      <c r="E226" s="149">
        <v>8</v>
      </c>
      <c r="F226" s="149"/>
      <c r="G226" s="150">
        <f>E226*F226</f>
        <v>0</v>
      </c>
      <c r="O226" s="144">
        <v>2</v>
      </c>
      <c r="AA226" s="117">
        <v>12</v>
      </c>
      <c r="AB226" s="117">
        <v>0</v>
      </c>
      <c r="AC226" s="117">
        <v>89</v>
      </c>
      <c r="AZ226" s="117">
        <v>2</v>
      </c>
      <c r="BA226" s="117">
        <f>IF(AZ226=1,G226,0)</f>
        <v>0</v>
      </c>
      <c r="BB226" s="117">
        <f>IF(AZ226=2,G226,0)</f>
        <v>0</v>
      </c>
      <c r="BC226" s="117">
        <f>IF(AZ226=3,G226,0)</f>
        <v>0</v>
      </c>
      <c r="BD226" s="117">
        <f>IF(AZ226=4,G226,0)</f>
        <v>0</v>
      </c>
      <c r="BE226" s="117">
        <f>IF(AZ226=5,G226,0)</f>
        <v>0</v>
      </c>
      <c r="CZ226" s="117">
        <v>3.5E-4</v>
      </c>
    </row>
    <row r="227" spans="1:104">
      <c r="A227" s="157"/>
      <c r="B227" s="158" t="s">
        <v>65</v>
      </c>
      <c r="C227" s="159" t="str">
        <f>CONCATENATE(B219," ",C219)</f>
        <v>764 Konstrukce klempířské</v>
      </c>
      <c r="D227" s="157"/>
      <c r="E227" s="160"/>
      <c r="F227" s="160"/>
      <c r="G227" s="161">
        <f>SUM(G219:G226)</f>
        <v>0</v>
      </c>
      <c r="O227" s="144">
        <v>4</v>
      </c>
      <c r="BA227" s="162">
        <f>SUM(BA219:BA226)</f>
        <v>0</v>
      </c>
      <c r="BB227" s="162">
        <f>SUM(BB219:BB226)</f>
        <v>0</v>
      </c>
      <c r="BC227" s="162">
        <f>SUM(BC219:BC226)</f>
        <v>0</v>
      </c>
      <c r="BD227" s="162">
        <f>SUM(BD219:BD226)</f>
        <v>0</v>
      </c>
      <c r="BE227" s="162">
        <f>SUM(BE219:BE226)</f>
        <v>0</v>
      </c>
    </row>
    <row r="228" spans="1:104">
      <c r="A228" s="137" t="s">
        <v>61</v>
      </c>
      <c r="B228" s="138" t="s">
        <v>370</v>
      </c>
      <c r="C228" s="139" t="s">
        <v>371</v>
      </c>
      <c r="D228" s="140"/>
      <c r="E228" s="141"/>
      <c r="F228" s="141"/>
      <c r="G228" s="142"/>
      <c r="H228" s="143"/>
      <c r="I228" s="143"/>
      <c r="O228" s="144">
        <v>1</v>
      </c>
    </row>
    <row r="229" spans="1:104">
      <c r="A229" s="145">
        <v>90</v>
      </c>
      <c r="B229" s="146" t="s">
        <v>372</v>
      </c>
      <c r="C229" s="147" t="s">
        <v>373</v>
      </c>
      <c r="D229" s="148" t="s">
        <v>86</v>
      </c>
      <c r="E229" s="149">
        <v>380</v>
      </c>
      <c r="F229" s="149"/>
      <c r="G229" s="150">
        <f>E229*F229</f>
        <v>0</v>
      </c>
      <c r="O229" s="144">
        <v>2</v>
      </c>
      <c r="AA229" s="117">
        <v>12</v>
      </c>
      <c r="AB229" s="117">
        <v>0</v>
      </c>
      <c r="AC229" s="117">
        <v>90</v>
      </c>
      <c r="AZ229" s="117">
        <v>2</v>
      </c>
      <c r="BA229" s="117">
        <f>IF(AZ229=1,G229,0)</f>
        <v>0</v>
      </c>
      <c r="BB229" s="117">
        <f>IF(AZ229=2,G229,0)</f>
        <v>0</v>
      </c>
      <c r="BC229" s="117">
        <f>IF(AZ229=3,G229,0)</f>
        <v>0</v>
      </c>
      <c r="BD229" s="117">
        <f>IF(AZ229=4,G229,0)</f>
        <v>0</v>
      </c>
      <c r="BE229" s="117">
        <f>IF(AZ229=5,G229,0)</f>
        <v>0</v>
      </c>
      <c r="CZ229" s="117">
        <v>0</v>
      </c>
    </row>
    <row r="230" spans="1:104">
      <c r="A230" s="145">
        <v>91</v>
      </c>
      <c r="B230" s="146" t="s">
        <v>374</v>
      </c>
      <c r="C230" s="147" t="s">
        <v>375</v>
      </c>
      <c r="D230" s="148" t="s">
        <v>86</v>
      </c>
      <c r="E230" s="149">
        <v>430.24</v>
      </c>
      <c r="F230" s="149"/>
      <c r="G230" s="150">
        <f>E230*F230</f>
        <v>0</v>
      </c>
      <c r="O230" s="144">
        <v>2</v>
      </c>
      <c r="AA230" s="117">
        <v>12</v>
      </c>
      <c r="AB230" s="117">
        <v>0</v>
      </c>
      <c r="AC230" s="117">
        <v>91</v>
      </c>
      <c r="AZ230" s="117">
        <v>2</v>
      </c>
      <c r="BA230" s="117">
        <f>IF(AZ230=1,G230,0)</f>
        <v>0</v>
      </c>
      <c r="BB230" s="117">
        <f>IF(AZ230=2,G230,0)</f>
        <v>0</v>
      </c>
      <c r="BC230" s="117">
        <f>IF(AZ230=3,G230,0)</f>
        <v>0</v>
      </c>
      <c r="BD230" s="117">
        <f>IF(AZ230=4,G230,0)</f>
        <v>0</v>
      </c>
      <c r="BE230" s="117">
        <f>IF(AZ230=5,G230,0)</f>
        <v>0</v>
      </c>
      <c r="CZ230" s="117">
        <v>0</v>
      </c>
    </row>
    <row r="231" spans="1:104">
      <c r="A231" s="151"/>
      <c r="B231" s="152"/>
      <c r="C231" s="495" t="s">
        <v>376</v>
      </c>
      <c r="D231" s="496"/>
      <c r="E231" s="153">
        <v>10.24</v>
      </c>
      <c r="F231" s="154"/>
      <c r="G231" s="155"/>
      <c r="M231" s="156" t="s">
        <v>376</v>
      </c>
      <c r="O231" s="144"/>
    </row>
    <row r="232" spans="1:104">
      <c r="A232" s="151"/>
      <c r="B232" s="152"/>
      <c r="C232" s="495" t="s">
        <v>377</v>
      </c>
      <c r="D232" s="496"/>
      <c r="E232" s="153">
        <v>420</v>
      </c>
      <c r="F232" s="154"/>
      <c r="G232" s="155"/>
      <c r="M232" s="156" t="s">
        <v>377</v>
      </c>
      <c r="O232" s="144"/>
    </row>
    <row r="233" spans="1:104">
      <c r="A233" s="145">
        <v>92</v>
      </c>
      <c r="B233" s="146" t="s">
        <v>378</v>
      </c>
      <c r="C233" s="147" t="s">
        <v>379</v>
      </c>
      <c r="D233" s="148" t="s">
        <v>86</v>
      </c>
      <c r="E233" s="149">
        <v>170</v>
      </c>
      <c r="F233" s="149"/>
      <c r="G233" s="150">
        <f>E233*F233</f>
        <v>0</v>
      </c>
      <c r="O233" s="144">
        <v>2</v>
      </c>
      <c r="AA233" s="117">
        <v>12</v>
      </c>
      <c r="AB233" s="117">
        <v>0</v>
      </c>
      <c r="AC233" s="117">
        <v>92</v>
      </c>
      <c r="AZ233" s="117">
        <v>2</v>
      </c>
      <c r="BA233" s="117">
        <f>IF(AZ233=1,G233,0)</f>
        <v>0</v>
      </c>
      <c r="BB233" s="117">
        <f>IF(AZ233=2,G233,0)</f>
        <v>0</v>
      </c>
      <c r="BC233" s="117">
        <f>IF(AZ233=3,G233,0)</f>
        <v>0</v>
      </c>
      <c r="BD233" s="117">
        <f>IF(AZ233=4,G233,0)</f>
        <v>0</v>
      </c>
      <c r="BE233" s="117">
        <f>IF(AZ233=5,G233,0)</f>
        <v>0</v>
      </c>
      <c r="CZ233" s="117">
        <v>0</v>
      </c>
    </row>
    <row r="234" spans="1:104">
      <c r="A234" s="145">
        <v>93</v>
      </c>
      <c r="B234" s="146" t="s">
        <v>380</v>
      </c>
      <c r="C234" s="147" t="s">
        <v>381</v>
      </c>
      <c r="D234" s="148" t="s">
        <v>86</v>
      </c>
      <c r="E234" s="149">
        <v>180</v>
      </c>
      <c r="F234" s="149"/>
      <c r="G234" s="150">
        <f>E234*F234</f>
        <v>0</v>
      </c>
      <c r="O234" s="144">
        <v>2</v>
      </c>
      <c r="AA234" s="117">
        <v>12</v>
      </c>
      <c r="AB234" s="117">
        <v>0</v>
      </c>
      <c r="AC234" s="117">
        <v>93</v>
      </c>
      <c r="AZ234" s="117">
        <v>2</v>
      </c>
      <c r="BA234" s="117">
        <f>IF(AZ234=1,G234,0)</f>
        <v>0</v>
      </c>
      <c r="BB234" s="117">
        <f>IF(AZ234=2,G234,0)</f>
        <v>0</v>
      </c>
      <c r="BC234" s="117">
        <f>IF(AZ234=3,G234,0)</f>
        <v>0</v>
      </c>
      <c r="BD234" s="117">
        <f>IF(AZ234=4,G234,0)</f>
        <v>0</v>
      </c>
      <c r="BE234" s="117">
        <f>IF(AZ234=5,G234,0)</f>
        <v>0</v>
      </c>
      <c r="CZ234" s="117">
        <v>6.7000000000000002E-4</v>
      </c>
    </row>
    <row r="235" spans="1:104">
      <c r="A235" s="151"/>
      <c r="B235" s="152"/>
      <c r="C235" s="495" t="s">
        <v>382</v>
      </c>
      <c r="D235" s="496"/>
      <c r="E235" s="153">
        <v>180</v>
      </c>
      <c r="F235" s="154"/>
      <c r="G235" s="155"/>
      <c r="M235" s="156" t="s">
        <v>382</v>
      </c>
      <c r="O235" s="144"/>
    </row>
    <row r="236" spans="1:104" ht="21">
      <c r="A236" s="145">
        <v>94</v>
      </c>
      <c r="B236" s="146" t="s">
        <v>383</v>
      </c>
      <c r="C236" s="147" t="s">
        <v>384</v>
      </c>
      <c r="D236" s="148" t="s">
        <v>86</v>
      </c>
      <c r="E236" s="149">
        <v>766</v>
      </c>
      <c r="F236" s="149"/>
      <c r="G236" s="150">
        <f>E236*F236</f>
        <v>0</v>
      </c>
      <c r="O236" s="144">
        <v>2</v>
      </c>
      <c r="AA236" s="117">
        <v>12</v>
      </c>
      <c r="AB236" s="117">
        <v>0</v>
      </c>
      <c r="AC236" s="117">
        <v>94</v>
      </c>
      <c r="AZ236" s="117">
        <v>2</v>
      </c>
      <c r="BA236" s="117">
        <f>IF(AZ236=1,G236,0)</f>
        <v>0</v>
      </c>
      <c r="BB236" s="117">
        <f>IF(AZ236=2,G236,0)</f>
        <v>0</v>
      </c>
      <c r="BC236" s="117">
        <f>IF(AZ236=3,G236,0)</f>
        <v>0</v>
      </c>
      <c r="BD236" s="117">
        <f>IF(AZ236=4,G236,0)</f>
        <v>0</v>
      </c>
      <c r="BE236" s="117">
        <f>IF(AZ236=5,G236,0)</f>
        <v>0</v>
      </c>
      <c r="CZ236" s="117">
        <v>8.6239999999999997E-2</v>
      </c>
    </row>
    <row r="237" spans="1:104">
      <c r="A237" s="151"/>
      <c r="B237" s="152"/>
      <c r="C237" s="495" t="s">
        <v>385</v>
      </c>
      <c r="D237" s="496"/>
      <c r="E237" s="153">
        <v>730</v>
      </c>
      <c r="F237" s="154"/>
      <c r="G237" s="155"/>
      <c r="M237" s="156" t="s">
        <v>385</v>
      </c>
      <c r="O237" s="144"/>
    </row>
    <row r="238" spans="1:104">
      <c r="A238" s="151"/>
      <c r="B238" s="152"/>
      <c r="C238" s="495" t="s">
        <v>386</v>
      </c>
      <c r="D238" s="496"/>
      <c r="E238" s="153">
        <v>36</v>
      </c>
      <c r="F238" s="154"/>
      <c r="G238" s="155"/>
      <c r="M238" s="156" t="s">
        <v>386</v>
      </c>
      <c r="O238" s="144"/>
    </row>
    <row r="239" spans="1:104">
      <c r="A239" s="145">
        <v>95</v>
      </c>
      <c r="B239" s="146" t="s">
        <v>387</v>
      </c>
      <c r="C239" s="147" t="s">
        <v>388</v>
      </c>
      <c r="D239" s="148" t="s">
        <v>126</v>
      </c>
      <c r="E239" s="149">
        <v>159.19999999999999</v>
      </c>
      <c r="F239" s="149"/>
      <c r="G239" s="150">
        <f>E239*F239</f>
        <v>0</v>
      </c>
      <c r="O239" s="144">
        <v>2</v>
      </c>
      <c r="AA239" s="117">
        <v>12</v>
      </c>
      <c r="AB239" s="117">
        <v>0</v>
      </c>
      <c r="AC239" s="117">
        <v>95</v>
      </c>
      <c r="AZ239" s="117">
        <v>2</v>
      </c>
      <c r="BA239" s="117">
        <f>IF(AZ239=1,G239,0)</f>
        <v>0</v>
      </c>
      <c r="BB239" s="117">
        <f>IF(AZ239=2,G239,0)</f>
        <v>0</v>
      </c>
      <c r="BC239" s="117">
        <f>IF(AZ239=3,G239,0)</f>
        <v>0</v>
      </c>
      <c r="BD239" s="117">
        <f>IF(AZ239=4,G239,0)</f>
        <v>0</v>
      </c>
      <c r="BE239" s="117">
        <f>IF(AZ239=5,G239,0)</f>
        <v>0</v>
      </c>
      <c r="CZ239" s="117">
        <v>4.8999999999999998E-4</v>
      </c>
    </row>
    <row r="240" spans="1:104">
      <c r="A240" s="151"/>
      <c r="B240" s="152"/>
      <c r="C240" s="495" t="s">
        <v>389</v>
      </c>
      <c r="D240" s="496"/>
      <c r="E240" s="153">
        <v>159.19999999999999</v>
      </c>
      <c r="F240" s="154"/>
      <c r="G240" s="155"/>
      <c r="M240" s="156" t="s">
        <v>389</v>
      </c>
      <c r="O240" s="144"/>
    </row>
    <row r="241" spans="1:104" ht="21">
      <c r="A241" s="145">
        <v>96</v>
      </c>
      <c r="B241" s="146" t="s">
        <v>390</v>
      </c>
      <c r="C241" s="147" t="s">
        <v>391</v>
      </c>
      <c r="D241" s="148" t="s">
        <v>83</v>
      </c>
      <c r="E241" s="149">
        <v>2</v>
      </c>
      <c r="F241" s="149"/>
      <c r="G241" s="150">
        <f t="shared" ref="G241:G246" si="6">E241*F241</f>
        <v>0</v>
      </c>
      <c r="O241" s="144">
        <v>2</v>
      </c>
      <c r="AA241" s="117">
        <v>12</v>
      </c>
      <c r="AB241" s="117">
        <v>0</v>
      </c>
      <c r="AC241" s="117">
        <v>96</v>
      </c>
      <c r="AZ241" s="117">
        <v>2</v>
      </c>
      <c r="BA241" s="117">
        <f t="shared" ref="BA241:BA246" si="7">IF(AZ241=1,G241,0)</f>
        <v>0</v>
      </c>
      <c r="BB241" s="117">
        <f t="shared" ref="BB241:BB246" si="8">IF(AZ241=2,G241,0)</f>
        <v>0</v>
      </c>
      <c r="BC241" s="117">
        <f t="shared" ref="BC241:BC246" si="9">IF(AZ241=3,G241,0)</f>
        <v>0</v>
      </c>
      <c r="BD241" s="117">
        <f t="shared" ref="BD241:BD246" si="10">IF(AZ241=4,G241,0)</f>
        <v>0</v>
      </c>
      <c r="BE241" s="117">
        <f t="shared" ref="BE241:BE246" si="11">IF(AZ241=5,G241,0)</f>
        <v>0</v>
      </c>
      <c r="CZ241" s="117">
        <v>2.188E-2</v>
      </c>
    </row>
    <row r="242" spans="1:104">
      <c r="A242" s="145">
        <v>97</v>
      </c>
      <c r="B242" s="146" t="s">
        <v>392</v>
      </c>
      <c r="C242" s="147" t="s">
        <v>393</v>
      </c>
      <c r="D242" s="148" t="s">
        <v>249</v>
      </c>
      <c r="E242" s="149">
        <v>66.3</v>
      </c>
      <c r="F242" s="149"/>
      <c r="G242" s="150">
        <f t="shared" si="6"/>
        <v>0</v>
      </c>
      <c r="O242" s="144">
        <v>2</v>
      </c>
      <c r="AA242" s="117">
        <v>12</v>
      </c>
      <c r="AB242" s="117">
        <v>0</v>
      </c>
      <c r="AC242" s="117">
        <v>97</v>
      </c>
      <c r="AZ242" s="117">
        <v>2</v>
      </c>
      <c r="BA242" s="117">
        <f t="shared" si="7"/>
        <v>0</v>
      </c>
      <c r="BB242" s="117">
        <f t="shared" si="8"/>
        <v>0</v>
      </c>
      <c r="BC242" s="117">
        <f t="shared" si="9"/>
        <v>0</v>
      </c>
      <c r="BD242" s="117">
        <f t="shared" si="10"/>
        <v>0</v>
      </c>
      <c r="BE242" s="117">
        <f t="shared" si="11"/>
        <v>0</v>
      </c>
      <c r="CZ242" s="117">
        <v>0</v>
      </c>
    </row>
    <row r="243" spans="1:104">
      <c r="A243" s="145">
        <v>98</v>
      </c>
      <c r="B243" s="146" t="s">
        <v>247</v>
      </c>
      <c r="C243" s="147" t="s">
        <v>248</v>
      </c>
      <c r="D243" s="148" t="s">
        <v>249</v>
      </c>
      <c r="E243" s="149">
        <v>68.87</v>
      </c>
      <c r="F243" s="149"/>
      <c r="G243" s="150">
        <f t="shared" si="6"/>
        <v>0</v>
      </c>
      <c r="O243" s="144">
        <v>2</v>
      </c>
      <c r="AA243" s="117">
        <v>12</v>
      </c>
      <c r="AB243" s="117">
        <v>0</v>
      </c>
      <c r="AC243" s="117">
        <v>98</v>
      </c>
      <c r="AZ243" s="117">
        <v>2</v>
      </c>
      <c r="BA243" s="117">
        <f t="shared" si="7"/>
        <v>0</v>
      </c>
      <c r="BB243" s="117">
        <f t="shared" si="8"/>
        <v>0</v>
      </c>
      <c r="BC243" s="117">
        <f t="shared" si="9"/>
        <v>0</v>
      </c>
      <c r="BD243" s="117">
        <f t="shared" si="10"/>
        <v>0</v>
      </c>
      <c r="BE243" s="117">
        <f t="shared" si="11"/>
        <v>0</v>
      </c>
      <c r="CZ243" s="117">
        <v>0</v>
      </c>
    </row>
    <row r="244" spans="1:104">
      <c r="A244" s="145">
        <v>99</v>
      </c>
      <c r="B244" s="146" t="s">
        <v>250</v>
      </c>
      <c r="C244" s="147" t="s">
        <v>251</v>
      </c>
      <c r="D244" s="148" t="s">
        <v>64</v>
      </c>
      <c r="E244" s="149">
        <v>1</v>
      </c>
      <c r="F244" s="149"/>
      <c r="G244" s="150">
        <f t="shared" si="6"/>
        <v>0</v>
      </c>
      <c r="O244" s="144">
        <v>2</v>
      </c>
      <c r="AA244" s="117">
        <v>12</v>
      </c>
      <c r="AB244" s="117">
        <v>0</v>
      </c>
      <c r="AC244" s="117">
        <v>99</v>
      </c>
      <c r="AZ244" s="117">
        <v>2</v>
      </c>
      <c r="BA244" s="117">
        <f t="shared" si="7"/>
        <v>0</v>
      </c>
      <c r="BB244" s="117">
        <f t="shared" si="8"/>
        <v>0</v>
      </c>
      <c r="BC244" s="117">
        <f t="shared" si="9"/>
        <v>0</v>
      </c>
      <c r="BD244" s="117">
        <f t="shared" si="10"/>
        <v>0</v>
      </c>
      <c r="BE244" s="117">
        <f t="shared" si="11"/>
        <v>0</v>
      </c>
      <c r="CZ244" s="117">
        <v>0</v>
      </c>
    </row>
    <row r="245" spans="1:104">
      <c r="A245" s="145">
        <v>100</v>
      </c>
      <c r="B245" s="146" t="s">
        <v>394</v>
      </c>
      <c r="C245" s="147" t="s">
        <v>395</v>
      </c>
      <c r="D245" s="148" t="s">
        <v>83</v>
      </c>
      <c r="E245" s="149">
        <v>2</v>
      </c>
      <c r="F245" s="149"/>
      <c r="G245" s="150">
        <f t="shared" si="6"/>
        <v>0</v>
      </c>
      <c r="O245" s="144">
        <v>2</v>
      </c>
      <c r="AA245" s="117">
        <v>12</v>
      </c>
      <c r="AB245" s="117">
        <v>0</v>
      </c>
      <c r="AC245" s="117">
        <v>100</v>
      </c>
      <c r="AZ245" s="117">
        <v>2</v>
      </c>
      <c r="BA245" s="117">
        <f t="shared" si="7"/>
        <v>0</v>
      </c>
      <c r="BB245" s="117">
        <f t="shared" si="8"/>
        <v>0</v>
      </c>
      <c r="BC245" s="117">
        <f t="shared" si="9"/>
        <v>0</v>
      </c>
      <c r="BD245" s="117">
        <f t="shared" si="10"/>
        <v>0</v>
      </c>
      <c r="BE245" s="117">
        <f t="shared" si="11"/>
        <v>0</v>
      </c>
      <c r="CZ245" s="117">
        <v>0</v>
      </c>
    </row>
    <row r="246" spans="1:104">
      <c r="A246" s="145">
        <v>101</v>
      </c>
      <c r="B246" s="146" t="s">
        <v>396</v>
      </c>
      <c r="C246" s="147" t="s">
        <v>397</v>
      </c>
      <c r="D246" s="148" t="s">
        <v>398</v>
      </c>
      <c r="E246" s="149">
        <v>360</v>
      </c>
      <c r="F246" s="149"/>
      <c r="G246" s="150">
        <f t="shared" si="6"/>
        <v>0</v>
      </c>
      <c r="O246" s="144">
        <v>2</v>
      </c>
      <c r="AA246" s="117">
        <v>12</v>
      </c>
      <c r="AB246" s="117">
        <v>0</v>
      </c>
      <c r="AC246" s="117">
        <v>101</v>
      </c>
      <c r="AZ246" s="117">
        <v>2</v>
      </c>
      <c r="BA246" s="117">
        <f t="shared" si="7"/>
        <v>0</v>
      </c>
      <c r="BB246" s="117">
        <f t="shared" si="8"/>
        <v>0</v>
      </c>
      <c r="BC246" s="117">
        <f t="shared" si="9"/>
        <v>0</v>
      </c>
      <c r="BD246" s="117">
        <f t="shared" si="10"/>
        <v>0</v>
      </c>
      <c r="BE246" s="117">
        <f t="shared" si="11"/>
        <v>0</v>
      </c>
      <c r="CZ246" s="117">
        <v>0</v>
      </c>
    </row>
    <row r="247" spans="1:104">
      <c r="A247" s="151"/>
      <c r="B247" s="152"/>
      <c r="C247" s="495" t="s">
        <v>399</v>
      </c>
      <c r="D247" s="496"/>
      <c r="E247" s="153">
        <v>360</v>
      </c>
      <c r="F247" s="154"/>
      <c r="G247" s="155"/>
      <c r="M247" s="156" t="s">
        <v>399</v>
      </c>
      <c r="O247" s="144"/>
    </row>
    <row r="248" spans="1:104">
      <c r="A248" s="157"/>
      <c r="B248" s="158" t="s">
        <v>65</v>
      </c>
      <c r="C248" s="159" t="str">
        <f>CONCATENATE(B228," ",C228)</f>
        <v>765 Krytiny tvrdé</v>
      </c>
      <c r="D248" s="157"/>
      <c r="E248" s="160"/>
      <c r="F248" s="160"/>
      <c r="G248" s="161">
        <f>SUM(G228:G247)</f>
        <v>0</v>
      </c>
      <c r="O248" s="144">
        <v>4</v>
      </c>
      <c r="BA248" s="162">
        <f>SUM(BA228:BA247)</f>
        <v>0</v>
      </c>
      <c r="BB248" s="162">
        <f>SUM(BB228:BB247)</f>
        <v>0</v>
      </c>
      <c r="BC248" s="162">
        <f>SUM(BC228:BC247)</f>
        <v>0</v>
      </c>
      <c r="BD248" s="162">
        <f>SUM(BD228:BD247)</f>
        <v>0</v>
      </c>
      <c r="BE248" s="162">
        <f>SUM(BE228:BE247)</f>
        <v>0</v>
      </c>
    </row>
    <row r="249" spans="1:104" ht="28.2" customHeight="1">
      <c r="A249" s="137" t="s">
        <v>61</v>
      </c>
      <c r="B249" s="138" t="s">
        <v>400</v>
      </c>
      <c r="C249" s="139" t="s">
        <v>401</v>
      </c>
      <c r="D249" s="140"/>
      <c r="E249" s="141"/>
      <c r="F249" s="141"/>
      <c r="G249" s="142"/>
      <c r="H249" s="143"/>
      <c r="I249" s="143"/>
      <c r="O249" s="144">
        <v>1</v>
      </c>
    </row>
    <row r="250" spans="1:104" ht="21">
      <c r="A250" s="145">
        <v>102</v>
      </c>
      <c r="B250" s="146" t="s">
        <v>402</v>
      </c>
      <c r="C250" s="147" t="s">
        <v>403</v>
      </c>
      <c r="D250" s="148" t="s">
        <v>83</v>
      </c>
      <c r="E250" s="149">
        <v>16</v>
      </c>
      <c r="F250" s="149"/>
      <c r="G250" s="150">
        <f t="shared" ref="G250:G259" si="12">E250*F250</f>
        <v>0</v>
      </c>
      <c r="O250" s="144">
        <v>2</v>
      </c>
      <c r="AA250" s="117">
        <v>12</v>
      </c>
      <c r="AB250" s="117">
        <v>0</v>
      </c>
      <c r="AC250" s="117">
        <v>102</v>
      </c>
      <c r="AZ250" s="117">
        <v>2</v>
      </c>
      <c r="BA250" s="117">
        <f t="shared" ref="BA250:BA259" si="13">IF(AZ250=1,G250,0)</f>
        <v>0</v>
      </c>
      <c r="BB250" s="117">
        <f t="shared" ref="BB250:BB259" si="14">IF(AZ250=2,G250,0)</f>
        <v>0</v>
      </c>
      <c r="BC250" s="117">
        <f t="shared" ref="BC250:BC259" si="15">IF(AZ250=3,G250,0)</f>
        <v>0</v>
      </c>
      <c r="BD250" s="117">
        <f t="shared" ref="BD250:BD259" si="16">IF(AZ250=4,G250,0)</f>
        <v>0</v>
      </c>
      <c r="BE250" s="117">
        <f t="shared" ref="BE250:BE259" si="17">IF(AZ250=5,G250,0)</f>
        <v>0</v>
      </c>
      <c r="CZ250" s="117">
        <v>1.9480000000000001E-2</v>
      </c>
    </row>
    <row r="251" spans="1:104">
      <c r="A251" s="145">
        <v>103</v>
      </c>
      <c r="B251" s="146" t="s">
        <v>404</v>
      </c>
      <c r="C251" s="147" t="s">
        <v>405</v>
      </c>
      <c r="D251" s="148" t="s">
        <v>83</v>
      </c>
      <c r="E251" s="149">
        <v>55</v>
      </c>
      <c r="F251" s="149"/>
      <c r="G251" s="150">
        <f t="shared" si="12"/>
        <v>0</v>
      </c>
      <c r="O251" s="144">
        <v>2</v>
      </c>
      <c r="AA251" s="117">
        <v>12</v>
      </c>
      <c r="AB251" s="117">
        <v>0</v>
      </c>
      <c r="AC251" s="117">
        <v>103</v>
      </c>
      <c r="AZ251" s="117">
        <v>2</v>
      </c>
      <c r="BA251" s="117">
        <f t="shared" si="13"/>
        <v>0</v>
      </c>
      <c r="BB251" s="117">
        <f t="shared" si="14"/>
        <v>0</v>
      </c>
      <c r="BC251" s="117">
        <f t="shared" si="15"/>
        <v>0</v>
      </c>
      <c r="BD251" s="117">
        <f t="shared" si="16"/>
        <v>0</v>
      </c>
      <c r="BE251" s="117">
        <f t="shared" si="17"/>
        <v>0</v>
      </c>
      <c r="CZ251" s="117">
        <v>6.5240000000000006E-2</v>
      </c>
    </row>
    <row r="252" spans="1:104">
      <c r="A252" s="145">
        <v>104</v>
      </c>
      <c r="B252" s="146" t="s">
        <v>406</v>
      </c>
      <c r="C252" s="147" t="s">
        <v>407</v>
      </c>
      <c r="D252" s="148" t="s">
        <v>83</v>
      </c>
      <c r="E252" s="149">
        <v>8</v>
      </c>
      <c r="F252" s="149"/>
      <c r="G252" s="150">
        <f t="shared" si="12"/>
        <v>0</v>
      </c>
      <c r="O252" s="144">
        <v>2</v>
      </c>
      <c r="AA252" s="117">
        <v>12</v>
      </c>
      <c r="AB252" s="117">
        <v>0</v>
      </c>
      <c r="AC252" s="117">
        <v>104</v>
      </c>
      <c r="AZ252" s="117">
        <v>2</v>
      </c>
      <c r="BA252" s="117">
        <f t="shared" si="13"/>
        <v>0</v>
      </c>
      <c r="BB252" s="117">
        <f t="shared" si="14"/>
        <v>0</v>
      </c>
      <c r="BC252" s="117">
        <f t="shared" si="15"/>
        <v>0</v>
      </c>
      <c r="BD252" s="117">
        <f t="shared" si="16"/>
        <v>0</v>
      </c>
      <c r="BE252" s="117">
        <f t="shared" si="17"/>
        <v>0</v>
      </c>
      <c r="CZ252" s="117">
        <v>1.42E-3</v>
      </c>
    </row>
    <row r="253" spans="1:104">
      <c r="A253" s="145">
        <v>105</v>
      </c>
      <c r="B253" s="146" t="s">
        <v>408</v>
      </c>
      <c r="C253" s="147" t="s">
        <v>409</v>
      </c>
      <c r="D253" s="148" t="s">
        <v>83</v>
      </c>
      <c r="E253" s="149">
        <v>2</v>
      </c>
      <c r="F253" s="149"/>
      <c r="G253" s="150">
        <f t="shared" si="12"/>
        <v>0</v>
      </c>
      <c r="O253" s="144">
        <v>2</v>
      </c>
      <c r="AA253" s="117">
        <v>12</v>
      </c>
      <c r="AB253" s="117">
        <v>0</v>
      </c>
      <c r="AC253" s="117">
        <v>105</v>
      </c>
      <c r="AZ253" s="117">
        <v>2</v>
      </c>
      <c r="BA253" s="117">
        <f t="shared" si="13"/>
        <v>0</v>
      </c>
      <c r="BB253" s="117">
        <f t="shared" si="14"/>
        <v>0</v>
      </c>
      <c r="BC253" s="117">
        <f t="shared" si="15"/>
        <v>0</v>
      </c>
      <c r="BD253" s="117">
        <f t="shared" si="16"/>
        <v>0</v>
      </c>
      <c r="BE253" s="117">
        <f t="shared" si="17"/>
        <v>0</v>
      </c>
      <c r="CZ253" s="117">
        <v>1.6199999999999999E-3</v>
      </c>
    </row>
    <row r="254" spans="1:104">
      <c r="A254" s="145">
        <v>106</v>
      </c>
      <c r="B254" s="146" t="s">
        <v>410</v>
      </c>
      <c r="C254" s="147" t="s">
        <v>411</v>
      </c>
      <c r="D254" s="148" t="s">
        <v>83</v>
      </c>
      <c r="E254" s="149">
        <v>10</v>
      </c>
      <c r="F254" s="149"/>
      <c r="G254" s="150">
        <f t="shared" si="12"/>
        <v>0</v>
      </c>
      <c r="O254" s="144">
        <v>2</v>
      </c>
      <c r="AA254" s="117">
        <v>12</v>
      </c>
      <c r="AB254" s="117">
        <v>0</v>
      </c>
      <c r="AC254" s="117">
        <v>106</v>
      </c>
      <c r="AZ254" s="117">
        <v>2</v>
      </c>
      <c r="BA254" s="117">
        <f t="shared" si="13"/>
        <v>0</v>
      </c>
      <c r="BB254" s="117">
        <f t="shared" si="14"/>
        <v>0</v>
      </c>
      <c r="BC254" s="117">
        <f t="shared" si="15"/>
        <v>0</v>
      </c>
      <c r="BD254" s="117">
        <f t="shared" si="16"/>
        <v>0</v>
      </c>
      <c r="BE254" s="117">
        <f t="shared" si="17"/>
        <v>0</v>
      </c>
      <c r="CZ254" s="117">
        <v>1.82E-3</v>
      </c>
    </row>
    <row r="255" spans="1:104">
      <c r="A255" s="145">
        <v>107</v>
      </c>
      <c r="B255" s="146" t="s">
        <v>412</v>
      </c>
      <c r="C255" s="147" t="s">
        <v>413</v>
      </c>
      <c r="D255" s="148" t="s">
        <v>83</v>
      </c>
      <c r="E255" s="149">
        <v>1</v>
      </c>
      <c r="F255" s="149"/>
      <c r="G255" s="150">
        <f t="shared" si="12"/>
        <v>0</v>
      </c>
      <c r="O255" s="144">
        <v>2</v>
      </c>
      <c r="AA255" s="117">
        <v>12</v>
      </c>
      <c r="AB255" s="117">
        <v>0</v>
      </c>
      <c r="AC255" s="117">
        <v>107</v>
      </c>
      <c r="AZ255" s="117">
        <v>2</v>
      </c>
      <c r="BA255" s="117">
        <f t="shared" si="13"/>
        <v>0</v>
      </c>
      <c r="BB255" s="117">
        <f t="shared" si="14"/>
        <v>0</v>
      </c>
      <c r="BC255" s="117">
        <f t="shared" si="15"/>
        <v>0</v>
      </c>
      <c r="BD255" s="117">
        <f t="shared" si="16"/>
        <v>0</v>
      </c>
      <c r="BE255" s="117">
        <f t="shared" si="17"/>
        <v>0</v>
      </c>
      <c r="CZ255" s="117">
        <v>0.122</v>
      </c>
    </row>
    <row r="256" spans="1:104">
      <c r="A256" s="145">
        <v>108</v>
      </c>
      <c r="B256" s="146" t="s">
        <v>414</v>
      </c>
      <c r="C256" s="147" t="s">
        <v>415</v>
      </c>
      <c r="D256" s="148" t="s">
        <v>83</v>
      </c>
      <c r="E256" s="149">
        <v>8</v>
      </c>
      <c r="F256" s="149"/>
      <c r="G256" s="150">
        <f t="shared" si="12"/>
        <v>0</v>
      </c>
      <c r="O256" s="144">
        <v>2</v>
      </c>
      <c r="AA256" s="117">
        <v>12</v>
      </c>
      <c r="AB256" s="117">
        <v>1</v>
      </c>
      <c r="AC256" s="117">
        <v>108</v>
      </c>
      <c r="AZ256" s="117">
        <v>2</v>
      </c>
      <c r="BA256" s="117">
        <f t="shared" si="13"/>
        <v>0</v>
      </c>
      <c r="BB256" s="117">
        <f t="shared" si="14"/>
        <v>0</v>
      </c>
      <c r="BC256" s="117">
        <f t="shared" si="15"/>
        <v>0</v>
      </c>
      <c r="BD256" s="117">
        <f t="shared" si="16"/>
        <v>0</v>
      </c>
      <c r="BE256" s="117">
        <f t="shared" si="17"/>
        <v>0</v>
      </c>
      <c r="CZ256" s="117">
        <v>1.55E-2</v>
      </c>
    </row>
    <row r="257" spans="1:104">
      <c r="A257" s="145">
        <v>109</v>
      </c>
      <c r="B257" s="146" t="s">
        <v>416</v>
      </c>
      <c r="C257" s="147" t="s">
        <v>417</v>
      </c>
      <c r="D257" s="148" t="s">
        <v>83</v>
      </c>
      <c r="E257" s="149">
        <v>2</v>
      </c>
      <c r="F257" s="149"/>
      <c r="G257" s="150">
        <f t="shared" si="12"/>
        <v>0</v>
      </c>
      <c r="O257" s="144">
        <v>2</v>
      </c>
      <c r="AA257" s="117">
        <v>12</v>
      </c>
      <c r="AB257" s="117">
        <v>1</v>
      </c>
      <c r="AC257" s="117">
        <v>109</v>
      </c>
      <c r="AZ257" s="117">
        <v>2</v>
      </c>
      <c r="BA257" s="117">
        <f t="shared" si="13"/>
        <v>0</v>
      </c>
      <c r="BB257" s="117">
        <f t="shared" si="14"/>
        <v>0</v>
      </c>
      <c r="BC257" s="117">
        <f t="shared" si="15"/>
        <v>0</v>
      </c>
      <c r="BD257" s="117">
        <f t="shared" si="16"/>
        <v>0</v>
      </c>
      <c r="BE257" s="117">
        <f t="shared" si="17"/>
        <v>0</v>
      </c>
      <c r="CZ257" s="117">
        <v>1.6E-2</v>
      </c>
    </row>
    <row r="258" spans="1:104">
      <c r="A258" s="145">
        <v>110</v>
      </c>
      <c r="B258" s="146" t="s">
        <v>418</v>
      </c>
      <c r="C258" s="147" t="s">
        <v>419</v>
      </c>
      <c r="D258" s="148" t="s">
        <v>83</v>
      </c>
      <c r="E258" s="149">
        <v>10</v>
      </c>
      <c r="F258" s="149"/>
      <c r="G258" s="150">
        <f t="shared" si="12"/>
        <v>0</v>
      </c>
      <c r="O258" s="144">
        <v>2</v>
      </c>
      <c r="AA258" s="117">
        <v>12</v>
      </c>
      <c r="AB258" s="117">
        <v>1</v>
      </c>
      <c r="AC258" s="117">
        <v>110</v>
      </c>
      <c r="AZ258" s="117">
        <v>2</v>
      </c>
      <c r="BA258" s="117">
        <f t="shared" si="13"/>
        <v>0</v>
      </c>
      <c r="BB258" s="117">
        <f t="shared" si="14"/>
        <v>0</v>
      </c>
      <c r="BC258" s="117">
        <f t="shared" si="15"/>
        <v>0</v>
      </c>
      <c r="BD258" s="117">
        <f t="shared" si="16"/>
        <v>0</v>
      </c>
      <c r="BE258" s="117">
        <f t="shared" si="17"/>
        <v>0</v>
      </c>
      <c r="CZ258" s="117">
        <v>1.7500000000000002E-2</v>
      </c>
    </row>
    <row r="259" spans="1:104">
      <c r="A259" s="145">
        <v>111</v>
      </c>
      <c r="B259" s="146" t="s">
        <v>420</v>
      </c>
      <c r="C259" s="147" t="s">
        <v>421</v>
      </c>
      <c r="D259" s="148" t="s">
        <v>83</v>
      </c>
      <c r="E259" s="149">
        <v>9</v>
      </c>
      <c r="F259" s="149"/>
      <c r="G259" s="150">
        <f t="shared" si="12"/>
        <v>0</v>
      </c>
      <c r="O259" s="144">
        <v>2</v>
      </c>
      <c r="AA259" s="117">
        <v>12</v>
      </c>
      <c r="AB259" s="117">
        <v>0</v>
      </c>
      <c r="AC259" s="117">
        <v>111</v>
      </c>
      <c r="AZ259" s="117">
        <v>2</v>
      </c>
      <c r="BA259" s="117">
        <f t="shared" si="13"/>
        <v>0</v>
      </c>
      <c r="BB259" s="117">
        <f t="shared" si="14"/>
        <v>0</v>
      </c>
      <c r="BC259" s="117">
        <f t="shared" si="15"/>
        <v>0</v>
      </c>
      <c r="BD259" s="117">
        <f t="shared" si="16"/>
        <v>0</v>
      </c>
      <c r="BE259" s="117">
        <f t="shared" si="17"/>
        <v>0</v>
      </c>
      <c r="CZ259" s="117">
        <v>6.8100000000000001E-3</v>
      </c>
    </row>
    <row r="260" spans="1:104">
      <c r="A260" s="151"/>
      <c r="B260" s="152"/>
      <c r="C260" s="495" t="s">
        <v>422</v>
      </c>
      <c r="D260" s="496"/>
      <c r="E260" s="153">
        <v>9</v>
      </c>
      <c r="F260" s="154"/>
      <c r="G260" s="155"/>
      <c r="M260" s="156" t="s">
        <v>422</v>
      </c>
      <c r="O260" s="144"/>
    </row>
    <row r="261" spans="1:104">
      <c r="A261" s="145">
        <v>112</v>
      </c>
      <c r="B261" s="146" t="s">
        <v>423</v>
      </c>
      <c r="C261" s="147" t="s">
        <v>424</v>
      </c>
      <c r="D261" s="148" t="s">
        <v>83</v>
      </c>
      <c r="E261" s="149">
        <v>9</v>
      </c>
      <c r="F261" s="149"/>
      <c r="G261" s="150">
        <f>E261*F261</f>
        <v>0</v>
      </c>
      <c r="O261" s="144">
        <v>2</v>
      </c>
      <c r="AA261" s="117">
        <v>12</v>
      </c>
      <c r="AB261" s="117">
        <v>1</v>
      </c>
      <c r="AC261" s="117">
        <v>112</v>
      </c>
      <c r="AZ261" s="117">
        <v>2</v>
      </c>
      <c r="BA261" s="117">
        <f>IF(AZ261=1,G261,0)</f>
        <v>0</v>
      </c>
      <c r="BB261" s="117">
        <f>IF(AZ261=2,G261,0)</f>
        <v>0</v>
      </c>
      <c r="BC261" s="117">
        <f>IF(AZ261=3,G261,0)</f>
        <v>0</v>
      </c>
      <c r="BD261" s="117">
        <f>IF(AZ261=4,G261,0)</f>
        <v>0</v>
      </c>
      <c r="BE261" s="117">
        <f>IF(AZ261=5,G261,0)</f>
        <v>0</v>
      </c>
      <c r="CZ261" s="117">
        <v>6.5000000000000002E-2</v>
      </c>
    </row>
    <row r="262" spans="1:104">
      <c r="A262" s="145">
        <v>113</v>
      </c>
      <c r="B262" s="146" t="s">
        <v>425</v>
      </c>
      <c r="C262" s="147" t="s">
        <v>426</v>
      </c>
      <c r="D262" s="148" t="s">
        <v>249</v>
      </c>
      <c r="E262" s="149">
        <v>5.03</v>
      </c>
      <c r="F262" s="149"/>
      <c r="G262" s="150">
        <f>E262*F262</f>
        <v>0</v>
      </c>
      <c r="O262" s="144">
        <v>2</v>
      </c>
      <c r="AA262" s="117">
        <v>12</v>
      </c>
      <c r="AB262" s="117">
        <v>0</v>
      </c>
      <c r="AC262" s="117">
        <v>113</v>
      </c>
      <c r="AZ262" s="117">
        <v>2</v>
      </c>
      <c r="BA262" s="117">
        <f>IF(AZ262=1,G262,0)</f>
        <v>0</v>
      </c>
      <c r="BB262" s="117">
        <f>IF(AZ262=2,G262,0)</f>
        <v>0</v>
      </c>
      <c r="BC262" s="117">
        <f>IF(AZ262=3,G262,0)</f>
        <v>0</v>
      </c>
      <c r="BD262" s="117">
        <f>IF(AZ262=4,G262,0)</f>
        <v>0</v>
      </c>
      <c r="BE262" s="117">
        <f>IF(AZ262=5,G262,0)</f>
        <v>0</v>
      </c>
      <c r="CZ262" s="117">
        <v>0</v>
      </c>
    </row>
    <row r="263" spans="1:104" ht="16.2" customHeight="1">
      <c r="A263" s="157"/>
      <c r="B263" s="158" t="s">
        <v>65</v>
      </c>
      <c r="C263" s="159" t="str">
        <f>CONCATENATE(B249," ",C249)</f>
        <v>766 Truhlářské konstrukce</v>
      </c>
      <c r="D263" s="157"/>
      <c r="E263" s="160"/>
      <c r="F263" s="160"/>
      <c r="G263" s="161">
        <f>SUM(G249:G262)</f>
        <v>0</v>
      </c>
      <c r="O263" s="144">
        <v>4</v>
      </c>
      <c r="BA263" s="162">
        <f>SUM(BA249:BA262)</f>
        <v>0</v>
      </c>
      <c r="BB263" s="162">
        <f>SUM(BB249:BB262)</f>
        <v>0</v>
      </c>
      <c r="BC263" s="162">
        <f>SUM(BC249:BC262)</f>
        <v>0</v>
      </c>
      <c r="BD263" s="162">
        <f>SUM(BD249:BD262)</f>
        <v>0</v>
      </c>
      <c r="BE263" s="162">
        <f>SUM(BE249:BE262)</f>
        <v>0</v>
      </c>
    </row>
    <row r="264" spans="1:104" ht="25.2" customHeight="1">
      <c r="A264" s="137" t="s">
        <v>61</v>
      </c>
      <c r="B264" s="138" t="s">
        <v>427</v>
      </c>
      <c r="C264" s="139" t="s">
        <v>428</v>
      </c>
      <c r="D264" s="140"/>
      <c r="E264" s="141"/>
      <c r="F264" s="141"/>
      <c r="G264" s="142"/>
      <c r="H264" s="143"/>
      <c r="I264" s="143"/>
      <c r="O264" s="144">
        <v>1</v>
      </c>
    </row>
    <row r="265" spans="1:104">
      <c r="A265" s="145">
        <v>114</v>
      </c>
      <c r="B265" s="146" t="s">
        <v>429</v>
      </c>
      <c r="C265" s="147" t="s">
        <v>430</v>
      </c>
      <c r="D265" s="148" t="s">
        <v>294</v>
      </c>
      <c r="E265" s="149">
        <v>1</v>
      </c>
      <c r="F265" s="149"/>
      <c r="G265" s="150">
        <f>E265*F265</f>
        <v>0</v>
      </c>
      <c r="O265" s="144">
        <v>2</v>
      </c>
      <c r="AA265" s="117">
        <v>12</v>
      </c>
      <c r="AB265" s="117">
        <v>0</v>
      </c>
      <c r="AC265" s="117">
        <v>114</v>
      </c>
      <c r="AZ265" s="117">
        <v>2</v>
      </c>
      <c r="BA265" s="117">
        <f>IF(AZ265=1,G265,0)</f>
        <v>0</v>
      </c>
      <c r="BB265" s="117">
        <f>IF(AZ265=2,G265,0)</f>
        <v>0</v>
      </c>
      <c r="BC265" s="117">
        <f>IF(AZ265=3,G265,0)</f>
        <v>0</v>
      </c>
      <c r="BD265" s="117">
        <f>IF(AZ265=4,G265,0)</f>
        <v>0</v>
      </c>
      <c r="BE265" s="117">
        <f>IF(AZ265=5,G265,0)</f>
        <v>0</v>
      </c>
      <c r="CZ265" s="117">
        <v>0</v>
      </c>
    </row>
    <row r="266" spans="1:104" ht="21">
      <c r="A266" s="145">
        <v>115</v>
      </c>
      <c r="B266" s="146" t="s">
        <v>431</v>
      </c>
      <c r="C266" s="147" t="s">
        <v>432</v>
      </c>
      <c r="D266" s="148" t="s">
        <v>294</v>
      </c>
      <c r="E266" s="149">
        <v>1</v>
      </c>
      <c r="F266" s="149"/>
      <c r="G266" s="150">
        <f>E266*F266</f>
        <v>0</v>
      </c>
      <c r="O266" s="144">
        <v>2</v>
      </c>
      <c r="AA266" s="117">
        <v>12</v>
      </c>
      <c r="AB266" s="117">
        <v>0</v>
      </c>
      <c r="AC266" s="117">
        <v>115</v>
      </c>
      <c r="AZ266" s="117">
        <v>2</v>
      </c>
      <c r="BA266" s="117">
        <f>IF(AZ266=1,G266,0)</f>
        <v>0</v>
      </c>
      <c r="BB266" s="117">
        <f>IF(AZ266=2,G266,0)</f>
        <v>0</v>
      </c>
      <c r="BC266" s="117">
        <f>IF(AZ266=3,G266,0)</f>
        <v>0</v>
      </c>
      <c r="BD266" s="117">
        <f>IF(AZ266=4,G266,0)</f>
        <v>0</v>
      </c>
      <c r="BE266" s="117">
        <f>IF(AZ266=5,G266,0)</f>
        <v>0</v>
      </c>
      <c r="CZ266" s="117">
        <v>0</v>
      </c>
    </row>
    <row r="267" spans="1:104">
      <c r="A267" s="157"/>
      <c r="B267" s="158" t="s">
        <v>65</v>
      </c>
      <c r="C267" s="159" t="str">
        <f>CONCATENATE(B264," ",C264)</f>
        <v>767 Konstrukce zámečnické</v>
      </c>
      <c r="D267" s="157"/>
      <c r="E267" s="160"/>
      <c r="F267" s="160"/>
      <c r="G267" s="161">
        <f>SUM(G264:G266)</f>
        <v>0</v>
      </c>
      <c r="O267" s="144">
        <v>4</v>
      </c>
      <c r="BA267" s="162">
        <f>SUM(BA264:BA266)</f>
        <v>0</v>
      </c>
      <c r="BB267" s="162">
        <f>SUM(BB264:BB266)</f>
        <v>0</v>
      </c>
      <c r="BC267" s="162">
        <f>SUM(BC264:BC266)</f>
        <v>0</v>
      </c>
      <c r="BD267" s="162">
        <f>SUM(BD264:BD266)</f>
        <v>0</v>
      </c>
      <c r="BE267" s="162">
        <f>SUM(BE264:BE266)</f>
        <v>0</v>
      </c>
    </row>
    <row r="268" spans="1:104">
      <c r="A268" s="137" t="s">
        <v>61</v>
      </c>
      <c r="B268" s="138" t="s">
        <v>433</v>
      </c>
      <c r="C268" s="139" t="s">
        <v>434</v>
      </c>
      <c r="D268" s="140"/>
      <c r="E268" s="141"/>
      <c r="F268" s="141"/>
      <c r="G268" s="142"/>
      <c r="H268" s="143"/>
      <c r="I268" s="143"/>
      <c r="O268" s="144">
        <v>1</v>
      </c>
    </row>
    <row r="269" spans="1:104">
      <c r="A269" s="145">
        <v>116</v>
      </c>
      <c r="B269" s="146" t="s">
        <v>435</v>
      </c>
      <c r="C269" s="147" t="s">
        <v>436</v>
      </c>
      <c r="D269" s="148" t="s">
        <v>86</v>
      </c>
      <c r="E269" s="149">
        <v>237.89</v>
      </c>
      <c r="F269" s="149"/>
      <c r="G269" s="150">
        <f>E269*F269</f>
        <v>0</v>
      </c>
      <c r="O269" s="144">
        <v>2</v>
      </c>
      <c r="AA269" s="117">
        <v>12</v>
      </c>
      <c r="AB269" s="117">
        <v>0</v>
      </c>
      <c r="AC269" s="117">
        <v>116</v>
      </c>
      <c r="AZ269" s="117">
        <v>2</v>
      </c>
      <c r="BA269" s="117">
        <f>IF(AZ269=1,G269,0)</f>
        <v>0</v>
      </c>
      <c r="BB269" s="117">
        <f>IF(AZ269=2,G269,0)</f>
        <v>0</v>
      </c>
      <c r="BC269" s="117">
        <f>IF(AZ269=3,G269,0)</f>
        <v>0</v>
      </c>
      <c r="BD269" s="117">
        <f>IF(AZ269=4,G269,0)</f>
        <v>0</v>
      </c>
      <c r="BE269" s="117">
        <f>IF(AZ269=5,G269,0)</f>
        <v>0</v>
      </c>
      <c r="CZ269" s="117">
        <v>2.2919999999999999E-2</v>
      </c>
    </row>
    <row r="270" spans="1:104">
      <c r="A270" s="151"/>
      <c r="B270" s="152"/>
      <c r="C270" s="495" t="s">
        <v>437</v>
      </c>
      <c r="D270" s="496"/>
      <c r="E270" s="153">
        <v>237.89</v>
      </c>
      <c r="F270" s="154"/>
      <c r="G270" s="155"/>
      <c r="M270" s="156" t="s">
        <v>437</v>
      </c>
      <c r="O270" s="144"/>
    </row>
    <row r="271" spans="1:104">
      <c r="A271" s="145">
        <v>117</v>
      </c>
      <c r="B271" s="146" t="s">
        <v>438</v>
      </c>
      <c r="C271" s="147" t="s">
        <v>439</v>
      </c>
      <c r="D271" s="148" t="s">
        <v>126</v>
      </c>
      <c r="E271" s="149">
        <v>31.2</v>
      </c>
      <c r="F271" s="149"/>
      <c r="G271" s="150">
        <f>E271*F271</f>
        <v>0</v>
      </c>
      <c r="O271" s="144">
        <v>2</v>
      </c>
      <c r="AA271" s="117">
        <v>12</v>
      </c>
      <c r="AB271" s="117">
        <v>0</v>
      </c>
      <c r="AC271" s="117">
        <v>117</v>
      </c>
      <c r="AZ271" s="117">
        <v>2</v>
      </c>
      <c r="BA271" s="117">
        <f>IF(AZ271=1,G271,0)</f>
        <v>0</v>
      </c>
      <c r="BB271" s="117">
        <f>IF(AZ271=2,G271,0)</f>
        <v>0</v>
      </c>
      <c r="BC271" s="117">
        <f>IF(AZ271=3,G271,0)</f>
        <v>0</v>
      </c>
      <c r="BD271" s="117">
        <f>IF(AZ271=4,G271,0)</f>
        <v>0</v>
      </c>
      <c r="BE271" s="117">
        <f>IF(AZ271=5,G271,0)</f>
        <v>0</v>
      </c>
      <c r="CZ271" s="117">
        <v>4.8829999999999998E-2</v>
      </c>
    </row>
    <row r="272" spans="1:104">
      <c r="A272" s="151"/>
      <c r="B272" s="152"/>
      <c r="C272" s="495" t="s">
        <v>440</v>
      </c>
      <c r="D272" s="496"/>
      <c r="E272" s="153">
        <v>31.2</v>
      </c>
      <c r="F272" s="154"/>
      <c r="G272" s="155"/>
      <c r="M272" s="156" t="s">
        <v>440</v>
      </c>
      <c r="O272" s="144"/>
    </row>
    <row r="273" spans="1:104" ht="21">
      <c r="A273" s="145">
        <v>118</v>
      </c>
      <c r="B273" s="146" t="s">
        <v>441</v>
      </c>
      <c r="C273" s="147" t="s">
        <v>442</v>
      </c>
      <c r="D273" s="148" t="s">
        <v>86</v>
      </c>
      <c r="E273" s="149">
        <v>143.745</v>
      </c>
      <c r="F273" s="149"/>
      <c r="G273" s="150">
        <f>E273*F273</f>
        <v>0</v>
      </c>
      <c r="O273" s="144">
        <v>2</v>
      </c>
      <c r="AA273" s="117">
        <v>12</v>
      </c>
      <c r="AB273" s="117">
        <v>0</v>
      </c>
      <c r="AC273" s="117">
        <v>118</v>
      </c>
      <c r="AZ273" s="117">
        <v>2</v>
      </c>
      <c r="BA273" s="117">
        <f>IF(AZ273=1,G273,0)</f>
        <v>0</v>
      </c>
      <c r="BB273" s="117">
        <f>IF(AZ273=2,G273,0)</f>
        <v>0</v>
      </c>
      <c r="BC273" s="117">
        <f>IF(AZ273=3,G273,0)</f>
        <v>0</v>
      </c>
      <c r="BD273" s="117">
        <f>IF(AZ273=4,G273,0)</f>
        <v>0</v>
      </c>
      <c r="BE273" s="117">
        <f>IF(AZ273=5,G273,0)</f>
        <v>0</v>
      </c>
      <c r="CZ273" s="117">
        <v>1.8800000000000001E-2</v>
      </c>
    </row>
    <row r="274" spans="1:104">
      <c r="A274" s="151"/>
      <c r="B274" s="152"/>
      <c r="C274" s="495" t="s">
        <v>443</v>
      </c>
      <c r="D274" s="496"/>
      <c r="E274" s="153">
        <v>0</v>
      </c>
      <c r="F274" s="154"/>
      <c r="G274" s="155"/>
      <c r="M274" s="156" t="s">
        <v>443</v>
      </c>
      <c r="O274" s="144"/>
    </row>
    <row r="275" spans="1:104">
      <c r="A275" s="151"/>
      <c r="B275" s="152"/>
      <c r="C275" s="495" t="s">
        <v>444</v>
      </c>
      <c r="D275" s="496"/>
      <c r="E275" s="153">
        <v>17.7</v>
      </c>
      <c r="F275" s="154"/>
      <c r="G275" s="155"/>
      <c r="M275" s="156" t="s">
        <v>444</v>
      </c>
      <c r="O275" s="144"/>
    </row>
    <row r="276" spans="1:104">
      <c r="A276" s="151"/>
      <c r="B276" s="152"/>
      <c r="C276" s="495" t="s">
        <v>445</v>
      </c>
      <c r="D276" s="496"/>
      <c r="E276" s="153">
        <v>29.4</v>
      </c>
      <c r="F276" s="154"/>
      <c r="G276" s="155"/>
      <c r="M276" s="156" t="s">
        <v>445</v>
      </c>
      <c r="O276" s="144"/>
    </row>
    <row r="277" spans="1:104">
      <c r="A277" s="151"/>
      <c r="B277" s="152"/>
      <c r="C277" s="495" t="s">
        <v>446</v>
      </c>
      <c r="D277" s="496"/>
      <c r="E277" s="153">
        <v>6</v>
      </c>
      <c r="F277" s="154"/>
      <c r="G277" s="155"/>
      <c r="M277" s="156" t="s">
        <v>446</v>
      </c>
      <c r="O277" s="144"/>
    </row>
    <row r="278" spans="1:104">
      <c r="A278" s="151"/>
      <c r="B278" s="152"/>
      <c r="C278" s="495" t="s">
        <v>447</v>
      </c>
      <c r="D278" s="496"/>
      <c r="E278" s="153">
        <v>29.4</v>
      </c>
      <c r="F278" s="154"/>
      <c r="G278" s="155"/>
      <c r="M278" s="156" t="s">
        <v>447</v>
      </c>
      <c r="O278" s="144"/>
    </row>
    <row r="279" spans="1:104">
      <c r="A279" s="151"/>
      <c r="B279" s="152"/>
      <c r="C279" s="495" t="s">
        <v>448</v>
      </c>
      <c r="D279" s="496"/>
      <c r="E279" s="153">
        <v>30.2</v>
      </c>
      <c r="F279" s="154"/>
      <c r="G279" s="155"/>
      <c r="M279" s="156" t="s">
        <v>448</v>
      </c>
      <c r="O279" s="144"/>
    </row>
    <row r="280" spans="1:104">
      <c r="A280" s="151"/>
      <c r="B280" s="152"/>
      <c r="C280" s="495" t="s">
        <v>449</v>
      </c>
      <c r="D280" s="496"/>
      <c r="E280" s="153">
        <v>3.6</v>
      </c>
      <c r="F280" s="154"/>
      <c r="G280" s="155"/>
      <c r="M280" s="156" t="s">
        <v>449</v>
      </c>
      <c r="O280" s="144"/>
    </row>
    <row r="281" spans="1:104">
      <c r="A281" s="151"/>
      <c r="B281" s="152"/>
      <c r="C281" s="495" t="s">
        <v>450</v>
      </c>
      <c r="D281" s="496"/>
      <c r="E281" s="153">
        <v>16.645</v>
      </c>
      <c r="F281" s="154"/>
      <c r="G281" s="155"/>
      <c r="M281" s="156" t="s">
        <v>450</v>
      </c>
      <c r="O281" s="144"/>
    </row>
    <row r="282" spans="1:104">
      <c r="A282" s="151"/>
      <c r="B282" s="152"/>
      <c r="C282" s="495" t="s">
        <v>451</v>
      </c>
      <c r="D282" s="496"/>
      <c r="E282" s="153">
        <v>10.8</v>
      </c>
      <c r="F282" s="154"/>
      <c r="G282" s="155"/>
      <c r="M282" s="156" t="s">
        <v>451</v>
      </c>
      <c r="O282" s="144"/>
    </row>
    <row r="283" spans="1:104">
      <c r="A283" s="157"/>
      <c r="B283" s="158" t="s">
        <v>65</v>
      </c>
      <c r="C283" s="159" t="str">
        <f>CONCATENATE(B268," ",C268)</f>
        <v>771 Keramické dlažby a obklady</v>
      </c>
      <c r="D283" s="157"/>
      <c r="E283" s="160"/>
      <c r="F283" s="160"/>
      <c r="G283" s="161">
        <f>SUM(G268:G282)</f>
        <v>0</v>
      </c>
      <c r="O283" s="144">
        <v>4</v>
      </c>
      <c r="BA283" s="162">
        <f>SUM(BA268:BA282)</f>
        <v>0</v>
      </c>
      <c r="BB283" s="162">
        <f>SUM(BB268:BB282)</f>
        <v>0</v>
      </c>
      <c r="BC283" s="162">
        <f>SUM(BC268:BC282)</f>
        <v>0</v>
      </c>
      <c r="BD283" s="162">
        <f>SUM(BD268:BD282)</f>
        <v>0</v>
      </c>
      <c r="BE283" s="162">
        <f>SUM(BE268:BE282)</f>
        <v>0</v>
      </c>
    </row>
    <row r="284" spans="1:104">
      <c r="A284" s="137" t="s">
        <v>61</v>
      </c>
      <c r="B284" s="138" t="s">
        <v>452</v>
      </c>
      <c r="C284" s="139" t="s">
        <v>453</v>
      </c>
      <c r="D284" s="140"/>
      <c r="E284" s="141"/>
      <c r="F284" s="141"/>
      <c r="G284" s="142"/>
      <c r="H284" s="143"/>
      <c r="I284" s="143"/>
      <c r="O284" s="144">
        <v>1</v>
      </c>
    </row>
    <row r="285" spans="1:104" ht="21">
      <c r="A285" s="145">
        <v>119</v>
      </c>
      <c r="B285" s="146" t="s">
        <v>454</v>
      </c>
      <c r="C285" s="147" t="s">
        <v>455</v>
      </c>
      <c r="D285" s="148" t="s">
        <v>86</v>
      </c>
      <c r="E285" s="149">
        <v>586.32000000000005</v>
      </c>
      <c r="F285" s="149"/>
      <c r="G285" s="150">
        <f>E285*F285</f>
        <v>0</v>
      </c>
      <c r="O285" s="144">
        <v>2</v>
      </c>
      <c r="AA285" s="117">
        <v>12</v>
      </c>
      <c r="AB285" s="117">
        <v>0</v>
      </c>
      <c r="AC285" s="117">
        <v>119</v>
      </c>
      <c r="AZ285" s="117">
        <v>2</v>
      </c>
      <c r="BA285" s="117">
        <f>IF(AZ285=1,G285,0)</f>
        <v>0</v>
      </c>
      <c r="BB285" s="117">
        <f>IF(AZ285=2,G285,0)</f>
        <v>0</v>
      </c>
      <c r="BC285" s="117">
        <f>IF(AZ285=3,G285,0)</f>
        <v>0</v>
      </c>
      <c r="BD285" s="117">
        <f>IF(AZ285=4,G285,0)</f>
        <v>0</v>
      </c>
      <c r="BE285" s="117">
        <f>IF(AZ285=5,G285,0)</f>
        <v>0</v>
      </c>
      <c r="CZ285" s="117">
        <v>4.3499999999999997E-3</v>
      </c>
    </row>
    <row r="286" spans="1:104">
      <c r="A286" s="151"/>
      <c r="B286" s="152"/>
      <c r="C286" s="495" t="s">
        <v>456</v>
      </c>
      <c r="D286" s="496"/>
      <c r="E286" s="153">
        <v>0</v>
      </c>
      <c r="F286" s="154"/>
      <c r="G286" s="155"/>
      <c r="M286" s="156" t="s">
        <v>456</v>
      </c>
      <c r="O286" s="144"/>
    </row>
    <row r="287" spans="1:104">
      <c r="A287" s="151"/>
      <c r="B287" s="152"/>
      <c r="C287" s="495" t="s">
        <v>457</v>
      </c>
      <c r="D287" s="496"/>
      <c r="E287" s="153">
        <v>526.9</v>
      </c>
      <c r="F287" s="154"/>
      <c r="G287" s="155"/>
      <c r="M287" s="156" t="s">
        <v>457</v>
      </c>
      <c r="O287" s="144"/>
    </row>
    <row r="288" spans="1:104">
      <c r="A288" s="151"/>
      <c r="B288" s="152"/>
      <c r="C288" s="495" t="s">
        <v>458</v>
      </c>
      <c r="D288" s="496"/>
      <c r="E288" s="153">
        <v>47.11</v>
      </c>
      <c r="F288" s="154"/>
      <c r="G288" s="155"/>
      <c r="M288" s="156" t="s">
        <v>458</v>
      </c>
      <c r="O288" s="144"/>
    </row>
    <row r="289" spans="1:104">
      <c r="A289" s="151"/>
      <c r="B289" s="152"/>
      <c r="C289" s="495" t="s">
        <v>459</v>
      </c>
      <c r="D289" s="496"/>
      <c r="E289" s="153">
        <v>12.31</v>
      </c>
      <c r="F289" s="154"/>
      <c r="G289" s="155"/>
      <c r="M289" s="156" t="s">
        <v>459</v>
      </c>
      <c r="O289" s="144"/>
    </row>
    <row r="290" spans="1:104" ht="21">
      <c r="A290" s="145">
        <v>120</v>
      </c>
      <c r="B290" s="146" t="s">
        <v>460</v>
      </c>
      <c r="C290" s="147" t="s">
        <v>461</v>
      </c>
      <c r="D290" s="148" t="s">
        <v>86</v>
      </c>
      <c r="E290" s="149">
        <v>10.34</v>
      </c>
      <c r="F290" s="149"/>
      <c r="G290" s="150">
        <f>E290*F290</f>
        <v>0</v>
      </c>
      <c r="O290" s="144">
        <v>2</v>
      </c>
      <c r="AA290" s="117">
        <v>12</v>
      </c>
      <c r="AB290" s="117">
        <v>0</v>
      </c>
      <c r="AC290" s="117">
        <v>120</v>
      </c>
      <c r="AZ290" s="117">
        <v>2</v>
      </c>
      <c r="BA290" s="117">
        <f>IF(AZ290=1,G290,0)</f>
        <v>0</v>
      </c>
      <c r="BB290" s="117">
        <f>IF(AZ290=2,G290,0)</f>
        <v>0</v>
      </c>
      <c r="BC290" s="117">
        <f>IF(AZ290=3,G290,0)</f>
        <v>0</v>
      </c>
      <c r="BD290" s="117">
        <f>IF(AZ290=4,G290,0)</f>
        <v>0</v>
      </c>
      <c r="BE290" s="117">
        <f>IF(AZ290=5,G290,0)</f>
        <v>0</v>
      </c>
      <c r="CZ290" s="117">
        <v>4.0499999999999998E-3</v>
      </c>
    </row>
    <row r="291" spans="1:104">
      <c r="A291" s="151"/>
      <c r="B291" s="152"/>
      <c r="C291" s="495" t="s">
        <v>462</v>
      </c>
      <c r="D291" s="496"/>
      <c r="E291" s="153">
        <v>10.34</v>
      </c>
      <c r="F291" s="154"/>
      <c r="G291" s="155"/>
      <c r="M291" s="156" t="s">
        <v>462</v>
      </c>
      <c r="O291" s="144"/>
    </row>
    <row r="292" spans="1:104">
      <c r="A292" s="157"/>
      <c r="B292" s="158" t="s">
        <v>65</v>
      </c>
      <c r="C292" s="159" t="str">
        <f>CONCATENATE(B284," ",C284)</f>
        <v>776 Podlahy textilní a povlakové</v>
      </c>
      <c r="D292" s="157"/>
      <c r="E292" s="160"/>
      <c r="F292" s="160"/>
      <c r="G292" s="161">
        <f>SUM(G284:G291)</f>
        <v>0</v>
      </c>
      <c r="O292" s="144">
        <v>4</v>
      </c>
      <c r="BA292" s="162">
        <f>SUM(BA284:BA291)</f>
        <v>0</v>
      </c>
      <c r="BB292" s="162">
        <f>SUM(BB284:BB291)</f>
        <v>0</v>
      </c>
      <c r="BC292" s="162">
        <f>SUM(BC284:BC291)</f>
        <v>0</v>
      </c>
      <c r="BD292" s="162">
        <f>SUM(BD284:BD291)</f>
        <v>0</v>
      </c>
      <c r="BE292" s="162">
        <f>SUM(BE284:BE291)</f>
        <v>0</v>
      </c>
    </row>
    <row r="293" spans="1:104">
      <c r="A293" s="137" t="s">
        <v>61</v>
      </c>
      <c r="B293" s="138" t="s">
        <v>463</v>
      </c>
      <c r="C293" s="139" t="s">
        <v>464</v>
      </c>
      <c r="D293" s="140"/>
      <c r="E293" s="141"/>
      <c r="F293" s="141"/>
      <c r="G293" s="142"/>
      <c r="H293" s="143"/>
      <c r="I293" s="143"/>
      <c r="O293" s="144">
        <v>1</v>
      </c>
    </row>
    <row r="294" spans="1:104" ht="21">
      <c r="A294" s="145">
        <v>121</v>
      </c>
      <c r="B294" s="146" t="s">
        <v>465</v>
      </c>
      <c r="C294" s="147" t="s">
        <v>466</v>
      </c>
      <c r="D294" s="148" t="s">
        <v>86</v>
      </c>
      <c r="E294" s="149">
        <v>350</v>
      </c>
      <c r="F294" s="149"/>
      <c r="G294" s="150">
        <f>E294*F294</f>
        <v>0</v>
      </c>
      <c r="O294" s="144">
        <v>2</v>
      </c>
      <c r="AA294" s="117">
        <v>12</v>
      </c>
      <c r="AB294" s="117">
        <v>0</v>
      </c>
      <c r="AC294" s="117">
        <v>121</v>
      </c>
      <c r="AZ294" s="117">
        <v>2</v>
      </c>
      <c r="BA294" s="117">
        <f>IF(AZ294=1,G294,0)</f>
        <v>0</v>
      </c>
      <c r="BB294" s="117">
        <f>IF(AZ294=2,G294,0)</f>
        <v>0</v>
      </c>
      <c r="BC294" s="117">
        <f>IF(AZ294=3,G294,0)</f>
        <v>0</v>
      </c>
      <c r="BD294" s="117">
        <f>IF(AZ294=4,G294,0)</f>
        <v>0</v>
      </c>
      <c r="BE294" s="117">
        <f>IF(AZ294=5,G294,0)</f>
        <v>0</v>
      </c>
      <c r="CZ294" s="117">
        <v>4.2000000000000002E-4</v>
      </c>
    </row>
    <row r="295" spans="1:104">
      <c r="A295" s="151"/>
      <c r="B295" s="152"/>
      <c r="C295" s="495" t="s">
        <v>467</v>
      </c>
      <c r="D295" s="496"/>
      <c r="E295" s="153">
        <v>350</v>
      </c>
      <c r="F295" s="154"/>
      <c r="G295" s="155"/>
      <c r="M295" s="156" t="s">
        <v>467</v>
      </c>
      <c r="O295" s="144"/>
    </row>
    <row r="296" spans="1:104" ht="21">
      <c r="A296" s="145">
        <v>122</v>
      </c>
      <c r="B296" s="146" t="s">
        <v>468</v>
      </c>
      <c r="C296" s="147" t="s">
        <v>469</v>
      </c>
      <c r="D296" s="148" t="s">
        <v>86</v>
      </c>
      <c r="E296" s="149">
        <v>120</v>
      </c>
      <c r="F296" s="149"/>
      <c r="G296" s="150">
        <f>E296*F296</f>
        <v>0</v>
      </c>
      <c r="O296" s="144">
        <v>2</v>
      </c>
      <c r="AA296" s="117">
        <v>12</v>
      </c>
      <c r="AB296" s="117">
        <v>0</v>
      </c>
      <c r="AC296" s="117">
        <v>122</v>
      </c>
      <c r="AZ296" s="117">
        <v>2</v>
      </c>
      <c r="BA296" s="117">
        <f>IF(AZ296=1,G296,0)</f>
        <v>0</v>
      </c>
      <c r="BB296" s="117">
        <f>IF(AZ296=2,G296,0)</f>
        <v>0</v>
      </c>
      <c r="BC296" s="117">
        <f>IF(AZ296=3,G296,0)</f>
        <v>0</v>
      </c>
      <c r="BD296" s="117">
        <f>IF(AZ296=4,G296,0)</f>
        <v>0</v>
      </c>
      <c r="BE296" s="117">
        <f>IF(AZ296=5,G296,0)</f>
        <v>0</v>
      </c>
      <c r="CZ296" s="117">
        <v>3.5E-4</v>
      </c>
    </row>
    <row r="297" spans="1:104">
      <c r="A297" s="157"/>
      <c r="B297" s="158" t="s">
        <v>65</v>
      </c>
      <c r="C297" s="159" t="str">
        <f>CONCATENATE(B293," ",C293)</f>
        <v>783 Nátěry</v>
      </c>
      <c r="D297" s="157"/>
      <c r="E297" s="160"/>
      <c r="F297" s="160"/>
      <c r="G297" s="161">
        <f>SUM(G293:G296)</f>
        <v>0</v>
      </c>
      <c r="O297" s="144">
        <v>4</v>
      </c>
      <c r="BA297" s="162">
        <f>SUM(BA293:BA296)</f>
        <v>0</v>
      </c>
      <c r="BB297" s="162">
        <f>SUM(BB293:BB296)</f>
        <v>0</v>
      </c>
      <c r="BC297" s="162">
        <f>SUM(BC293:BC296)</f>
        <v>0</v>
      </c>
      <c r="BD297" s="162">
        <f>SUM(BD293:BD296)</f>
        <v>0</v>
      </c>
      <c r="BE297" s="162">
        <f>SUM(BE293:BE296)</f>
        <v>0</v>
      </c>
    </row>
    <row r="298" spans="1:104">
      <c r="A298" s="137" t="s">
        <v>61</v>
      </c>
      <c r="B298" s="138" t="s">
        <v>470</v>
      </c>
      <c r="C298" s="139" t="s">
        <v>471</v>
      </c>
      <c r="D298" s="140"/>
      <c r="E298" s="141"/>
      <c r="F298" s="141"/>
      <c r="G298" s="142"/>
      <c r="H298" s="143"/>
      <c r="I298" s="143"/>
      <c r="O298" s="144">
        <v>1</v>
      </c>
    </row>
    <row r="299" spans="1:104" ht="21">
      <c r="A299" s="145">
        <v>123</v>
      </c>
      <c r="B299" s="146" t="s">
        <v>472</v>
      </c>
      <c r="C299" s="147" t="s">
        <v>473</v>
      </c>
      <c r="D299" s="148" t="s">
        <v>86</v>
      </c>
      <c r="E299" s="149">
        <v>1955.364</v>
      </c>
      <c r="F299" s="149"/>
      <c r="G299" s="150">
        <f>E299*F299</f>
        <v>0</v>
      </c>
      <c r="O299" s="144">
        <v>2</v>
      </c>
      <c r="AA299" s="117">
        <v>12</v>
      </c>
      <c r="AB299" s="117">
        <v>0</v>
      </c>
      <c r="AC299" s="117">
        <v>123</v>
      </c>
      <c r="AZ299" s="117">
        <v>2</v>
      </c>
      <c r="BA299" s="117">
        <f>IF(AZ299=1,G299,0)</f>
        <v>0</v>
      </c>
      <c r="BB299" s="117">
        <f>IF(AZ299=2,G299,0)</f>
        <v>0</v>
      </c>
      <c r="BC299" s="117">
        <f>IF(AZ299=3,G299,0)</f>
        <v>0</v>
      </c>
      <c r="BD299" s="117">
        <f>IF(AZ299=4,G299,0)</f>
        <v>0</v>
      </c>
      <c r="BE299" s="117">
        <f>IF(AZ299=5,G299,0)</f>
        <v>0</v>
      </c>
      <c r="CZ299" s="117">
        <v>2.0000000000000001E-4</v>
      </c>
    </row>
    <row r="300" spans="1:104">
      <c r="A300" s="151"/>
      <c r="B300" s="152"/>
      <c r="C300" s="495" t="s">
        <v>474</v>
      </c>
      <c r="D300" s="496"/>
      <c r="E300" s="153">
        <v>168.49799999999999</v>
      </c>
      <c r="F300" s="154"/>
      <c r="G300" s="155"/>
      <c r="M300" s="156" t="s">
        <v>474</v>
      </c>
      <c r="O300" s="144"/>
    </row>
    <row r="301" spans="1:104">
      <c r="A301" s="151"/>
      <c r="B301" s="152"/>
      <c r="C301" s="495" t="s">
        <v>475</v>
      </c>
      <c r="D301" s="496"/>
      <c r="E301" s="153">
        <v>1029.05</v>
      </c>
      <c r="F301" s="154"/>
      <c r="G301" s="155"/>
      <c r="M301" s="156" t="s">
        <v>475</v>
      </c>
      <c r="O301" s="144"/>
    </row>
    <row r="302" spans="1:104">
      <c r="A302" s="151"/>
      <c r="B302" s="152"/>
      <c r="C302" s="495" t="s">
        <v>476</v>
      </c>
      <c r="D302" s="496"/>
      <c r="E302" s="153">
        <v>774.99</v>
      </c>
      <c r="F302" s="154"/>
      <c r="G302" s="155"/>
      <c r="M302" s="156" t="s">
        <v>476</v>
      </c>
      <c r="O302" s="144"/>
    </row>
    <row r="303" spans="1:104">
      <c r="A303" s="151"/>
      <c r="B303" s="152"/>
      <c r="C303" s="495" t="s">
        <v>477</v>
      </c>
      <c r="D303" s="496"/>
      <c r="E303" s="153">
        <v>-143.75399999999999</v>
      </c>
      <c r="F303" s="154"/>
      <c r="G303" s="155"/>
      <c r="M303" s="156" t="s">
        <v>477</v>
      </c>
      <c r="O303" s="144"/>
    </row>
    <row r="304" spans="1:104">
      <c r="A304" s="151"/>
      <c r="B304" s="152"/>
      <c r="C304" s="495" t="s">
        <v>478</v>
      </c>
      <c r="D304" s="496"/>
      <c r="E304" s="153">
        <v>126.58</v>
      </c>
      <c r="F304" s="154"/>
      <c r="G304" s="155"/>
      <c r="M304" s="156" t="s">
        <v>478</v>
      </c>
      <c r="O304" s="144"/>
    </row>
    <row r="305" spans="1:104">
      <c r="A305" s="157"/>
      <c r="B305" s="158" t="s">
        <v>65</v>
      </c>
      <c r="C305" s="159" t="str">
        <f>CONCATENATE(B298," ",C298)</f>
        <v xml:space="preserve">784 Malby </v>
      </c>
      <c r="D305" s="157"/>
      <c r="E305" s="160"/>
      <c r="F305" s="160"/>
      <c r="G305" s="161">
        <f>SUM(G298:G304)</f>
        <v>0</v>
      </c>
      <c r="O305" s="144">
        <v>4</v>
      </c>
      <c r="BA305" s="162">
        <f>SUM(BA298:BA304)</f>
        <v>0</v>
      </c>
      <c r="BB305" s="162">
        <f>SUM(BB298:BB304)</f>
        <v>0</v>
      </c>
      <c r="BC305" s="162">
        <f>SUM(BC298:BC304)</f>
        <v>0</v>
      </c>
      <c r="BD305" s="162">
        <f>SUM(BD298:BD304)</f>
        <v>0</v>
      </c>
      <c r="BE305" s="162">
        <f>SUM(BE298:BE304)</f>
        <v>0</v>
      </c>
    </row>
    <row r="306" spans="1:104">
      <c r="A306" s="137" t="s">
        <v>61</v>
      </c>
      <c r="B306" s="138" t="s">
        <v>479</v>
      </c>
      <c r="C306" s="139" t="s">
        <v>480</v>
      </c>
      <c r="D306" s="140"/>
      <c r="E306" s="141"/>
      <c r="F306" s="141"/>
      <c r="G306" s="142"/>
      <c r="H306" s="143"/>
      <c r="I306" s="143"/>
      <c r="O306" s="144">
        <v>1</v>
      </c>
    </row>
    <row r="307" spans="1:104">
      <c r="A307" s="145">
        <v>124</v>
      </c>
      <c r="B307" s="146" t="s">
        <v>481</v>
      </c>
      <c r="C307" s="147" t="s">
        <v>482</v>
      </c>
      <c r="D307" s="148" t="s">
        <v>294</v>
      </c>
      <c r="E307" s="149">
        <v>1</v>
      </c>
      <c r="F307" s="149">
        <f>'SO 01 elektro'!G23</f>
        <v>0</v>
      </c>
      <c r="G307" s="150">
        <f>E307*F307</f>
        <v>0</v>
      </c>
      <c r="O307" s="144">
        <v>2</v>
      </c>
      <c r="AA307" s="117">
        <v>12</v>
      </c>
      <c r="AB307" s="117">
        <v>0</v>
      </c>
      <c r="AC307" s="117">
        <v>124</v>
      </c>
      <c r="AZ307" s="117">
        <v>4</v>
      </c>
      <c r="BA307" s="117">
        <f>IF(AZ307=1,G307,0)</f>
        <v>0</v>
      </c>
      <c r="BB307" s="117">
        <f>IF(AZ307=2,G307,0)</f>
        <v>0</v>
      </c>
      <c r="BC307" s="117">
        <f>IF(AZ307=3,G307,0)</f>
        <v>0</v>
      </c>
      <c r="BD307" s="117">
        <f>IF(AZ307=4,G307,0)</f>
        <v>0</v>
      </c>
      <c r="BE307" s="117">
        <f>IF(AZ307=5,G307,0)</f>
        <v>0</v>
      </c>
      <c r="CZ307" s="117">
        <v>0</v>
      </c>
    </row>
    <row r="308" spans="1:104">
      <c r="A308" s="157"/>
      <c r="B308" s="158" t="s">
        <v>65</v>
      </c>
      <c r="C308" s="159" t="str">
        <f>CONCATENATE(B306," ",C306)</f>
        <v>M 21 Elektromontáže</v>
      </c>
      <c r="D308" s="157"/>
      <c r="E308" s="160"/>
      <c r="F308" s="160"/>
      <c r="G308" s="161">
        <f>SUM(G306:G307)</f>
        <v>0</v>
      </c>
      <c r="O308" s="144">
        <v>4</v>
      </c>
      <c r="BA308" s="162">
        <f>SUM(BA306:BA307)</f>
        <v>0</v>
      </c>
      <c r="BB308" s="162">
        <f>SUM(BB306:BB307)</f>
        <v>0</v>
      </c>
      <c r="BC308" s="162">
        <f>SUM(BC306:BC307)</f>
        <v>0</v>
      </c>
      <c r="BD308" s="162">
        <f>SUM(BD306:BD307)</f>
        <v>0</v>
      </c>
      <c r="BE308" s="162">
        <f>SUM(BE306:BE307)</f>
        <v>0</v>
      </c>
    </row>
    <row r="309" spans="1:104">
      <c r="A309" s="137" t="s">
        <v>61</v>
      </c>
      <c r="B309" s="138" t="s">
        <v>483</v>
      </c>
      <c r="C309" s="139" t="s">
        <v>484</v>
      </c>
      <c r="D309" s="140"/>
      <c r="E309" s="141"/>
      <c r="F309" s="141"/>
      <c r="G309" s="142"/>
      <c r="H309" s="143"/>
      <c r="I309" s="143"/>
      <c r="O309" s="144">
        <v>1</v>
      </c>
    </row>
    <row r="310" spans="1:104" ht="21">
      <c r="A310" s="145">
        <v>125</v>
      </c>
      <c r="B310" s="146" t="s">
        <v>485</v>
      </c>
      <c r="C310" s="147" t="s">
        <v>486</v>
      </c>
      <c r="D310" s="148" t="s">
        <v>294</v>
      </c>
      <c r="E310" s="149">
        <v>1</v>
      </c>
      <c r="F310" s="149">
        <f>'SO 01 - VZT,klima'!F221</f>
        <v>0</v>
      </c>
      <c r="G310" s="150">
        <f>E310*F310</f>
        <v>0</v>
      </c>
      <c r="O310" s="144">
        <v>2</v>
      </c>
      <c r="AA310" s="117">
        <v>12</v>
      </c>
      <c r="AB310" s="117">
        <v>0</v>
      </c>
      <c r="AC310" s="117">
        <v>125</v>
      </c>
      <c r="AZ310" s="117">
        <v>4</v>
      </c>
      <c r="BA310" s="117">
        <f>IF(AZ310=1,G310,0)</f>
        <v>0</v>
      </c>
      <c r="BB310" s="117">
        <f>IF(AZ310=2,G310,0)</f>
        <v>0</v>
      </c>
      <c r="BC310" s="117">
        <f>IF(AZ310=3,G310,0)</f>
        <v>0</v>
      </c>
      <c r="BD310" s="117">
        <f>IF(AZ310=4,G310,0)</f>
        <v>0</v>
      </c>
      <c r="BE310" s="117">
        <f>IF(AZ310=5,G310,0)</f>
        <v>0</v>
      </c>
      <c r="CZ310" s="117">
        <v>0</v>
      </c>
    </row>
    <row r="311" spans="1:104">
      <c r="A311" s="157"/>
      <c r="B311" s="158" t="s">
        <v>65</v>
      </c>
      <c r="C311" s="159" t="str">
        <f>CONCATENATE(B309," ",C309)</f>
        <v>M 24 Vzduchotechnika</v>
      </c>
      <c r="D311" s="157"/>
      <c r="E311" s="160"/>
      <c r="F311" s="160"/>
      <c r="G311" s="161">
        <f>SUM(G309:G310)</f>
        <v>0</v>
      </c>
      <c r="O311" s="144">
        <v>4</v>
      </c>
      <c r="BA311" s="162">
        <f>SUM(BA309:BA310)</f>
        <v>0</v>
      </c>
      <c r="BB311" s="162">
        <f>SUM(BB309:BB310)</f>
        <v>0</v>
      </c>
      <c r="BC311" s="162">
        <f>SUM(BC309:BC310)</f>
        <v>0</v>
      </c>
      <c r="BD311" s="162">
        <f>SUM(BD309:BD310)</f>
        <v>0</v>
      </c>
      <c r="BE311" s="162">
        <f>SUM(BE309:BE310)</f>
        <v>0</v>
      </c>
    </row>
    <row r="312" spans="1:104">
      <c r="A312" s="137" t="s">
        <v>61</v>
      </c>
      <c r="B312" s="138" t="s">
        <v>487</v>
      </c>
      <c r="C312" s="139" t="s">
        <v>488</v>
      </c>
      <c r="D312" s="140"/>
      <c r="E312" s="141"/>
      <c r="F312" s="141"/>
      <c r="G312" s="142"/>
      <c r="H312" s="143"/>
      <c r="I312" s="143"/>
      <c r="O312" s="144">
        <v>1</v>
      </c>
    </row>
    <row r="313" spans="1:104" ht="21">
      <c r="A313" s="145">
        <v>126</v>
      </c>
      <c r="B313" s="146" t="s">
        <v>489</v>
      </c>
      <c r="C313" s="147" t="s">
        <v>490</v>
      </c>
      <c r="D313" s="148" t="s">
        <v>83</v>
      </c>
      <c r="E313" s="149">
        <v>1</v>
      </c>
      <c r="F313" s="149"/>
      <c r="G313" s="150">
        <f>E313*F313</f>
        <v>0</v>
      </c>
      <c r="O313" s="144">
        <v>2</v>
      </c>
      <c r="AA313" s="117">
        <v>12</v>
      </c>
      <c r="AB313" s="117">
        <v>0</v>
      </c>
      <c r="AC313" s="117">
        <v>126</v>
      </c>
      <c r="AZ313" s="117">
        <v>4</v>
      </c>
      <c r="BA313" s="117">
        <f>IF(AZ313=1,G313,0)</f>
        <v>0</v>
      </c>
      <c r="BB313" s="117">
        <f>IF(AZ313=2,G313,0)</f>
        <v>0</v>
      </c>
      <c r="BC313" s="117">
        <f>IF(AZ313=3,G313,0)</f>
        <v>0</v>
      </c>
      <c r="BD313" s="117">
        <f>IF(AZ313=4,G313,0)</f>
        <v>0</v>
      </c>
      <c r="BE313" s="117">
        <f>IF(AZ313=5,G313,0)</f>
        <v>0</v>
      </c>
      <c r="CZ313" s="117">
        <v>3.35</v>
      </c>
    </row>
    <row r="314" spans="1:104">
      <c r="A314" s="157"/>
      <c r="B314" s="158" t="s">
        <v>65</v>
      </c>
      <c r="C314" s="159" t="str">
        <f>CONCATENATE(B312," ",C312)</f>
        <v>M 33 Výtahy a dopravní zařízení</v>
      </c>
      <c r="D314" s="157"/>
      <c r="E314" s="160"/>
      <c r="F314" s="160"/>
      <c r="G314" s="161">
        <f>SUM(G312:G313)</f>
        <v>0</v>
      </c>
      <c r="O314" s="144">
        <v>4</v>
      </c>
      <c r="BA314" s="162">
        <f>SUM(BA312:BA313)</f>
        <v>0</v>
      </c>
      <c r="BB314" s="162">
        <f>SUM(BB312:BB313)</f>
        <v>0</v>
      </c>
      <c r="BC314" s="162">
        <f>SUM(BC312:BC313)</f>
        <v>0</v>
      </c>
      <c r="BD314" s="162">
        <f>SUM(BD312:BD313)</f>
        <v>0</v>
      </c>
      <c r="BE314" s="162">
        <f>SUM(BE312:BE313)</f>
        <v>0</v>
      </c>
    </row>
    <row r="315" spans="1:104" ht="21.6" customHeight="1">
      <c r="A315" s="137" t="s">
        <v>61</v>
      </c>
      <c r="B315" s="138" t="s">
        <v>491</v>
      </c>
      <c r="C315" s="139" t="s">
        <v>492</v>
      </c>
      <c r="D315" s="140"/>
      <c r="E315" s="141"/>
      <c r="F315" s="141"/>
      <c r="G315" s="142"/>
      <c r="H315" s="143"/>
      <c r="I315" s="143"/>
      <c r="O315" s="144">
        <v>1</v>
      </c>
    </row>
    <row r="316" spans="1:104" ht="21">
      <c r="A316" s="145">
        <v>127</v>
      </c>
      <c r="B316" s="146" t="s">
        <v>493</v>
      </c>
      <c r="C316" s="147" t="s">
        <v>494</v>
      </c>
      <c r="D316" s="148" t="s">
        <v>495</v>
      </c>
      <c r="E316" s="149">
        <v>740.11680000000001</v>
      </c>
      <c r="F316" s="149"/>
      <c r="G316" s="150">
        <f>E316*F316</f>
        <v>0</v>
      </c>
      <c r="O316" s="144">
        <v>2</v>
      </c>
      <c r="AA316" s="117">
        <v>12</v>
      </c>
      <c r="AB316" s="117">
        <v>0</v>
      </c>
      <c r="AC316" s="117">
        <v>127</v>
      </c>
      <c r="AZ316" s="117">
        <v>4</v>
      </c>
      <c r="BA316" s="117">
        <f>IF(AZ316=1,G316,0)</f>
        <v>0</v>
      </c>
      <c r="BB316" s="117">
        <f>IF(AZ316=2,G316,0)</f>
        <v>0</v>
      </c>
      <c r="BC316" s="117">
        <f>IF(AZ316=3,G316,0)</f>
        <v>0</v>
      </c>
      <c r="BD316" s="117">
        <f>IF(AZ316=4,G316,0)</f>
        <v>0</v>
      </c>
      <c r="BE316" s="117">
        <f>IF(AZ316=5,G316,0)</f>
        <v>0</v>
      </c>
      <c r="CZ316" s="117">
        <v>0</v>
      </c>
    </row>
    <row r="317" spans="1:104">
      <c r="A317" s="151"/>
      <c r="B317" s="152"/>
      <c r="C317" s="495" t="s">
        <v>496</v>
      </c>
      <c r="D317" s="496"/>
      <c r="E317" s="153">
        <v>630.36</v>
      </c>
      <c r="F317" s="154"/>
      <c r="G317" s="155"/>
      <c r="M317" s="156" t="s">
        <v>496</v>
      </c>
      <c r="O317" s="144"/>
    </row>
    <row r="318" spans="1:104">
      <c r="A318" s="151"/>
      <c r="B318" s="152"/>
      <c r="C318" s="495" t="s">
        <v>497</v>
      </c>
      <c r="D318" s="496"/>
      <c r="E318" s="153">
        <v>109.7568</v>
      </c>
      <c r="F318" s="154"/>
      <c r="G318" s="155"/>
      <c r="M318" s="156" t="s">
        <v>497</v>
      </c>
      <c r="O318" s="144"/>
    </row>
    <row r="319" spans="1:104" ht="21">
      <c r="A319" s="145">
        <v>128</v>
      </c>
      <c r="B319" s="146" t="s">
        <v>498</v>
      </c>
      <c r="C319" s="147" t="s">
        <v>499</v>
      </c>
      <c r="D319" s="148" t="s">
        <v>495</v>
      </c>
      <c r="E319" s="149">
        <v>19249.669999999998</v>
      </c>
      <c r="F319" s="149"/>
      <c r="G319" s="150">
        <f>E319*F319</f>
        <v>0</v>
      </c>
      <c r="O319" s="144">
        <v>2</v>
      </c>
      <c r="AA319" s="117">
        <v>12</v>
      </c>
      <c r="AB319" s="117">
        <v>0</v>
      </c>
      <c r="AC319" s="117">
        <v>128</v>
      </c>
      <c r="AZ319" s="117">
        <v>4</v>
      </c>
      <c r="BA319" s="117">
        <f>IF(AZ319=1,G319,0)</f>
        <v>0</v>
      </c>
      <c r="BB319" s="117">
        <f>IF(AZ319=2,G319,0)</f>
        <v>0</v>
      </c>
      <c r="BC319" s="117">
        <f>IF(AZ319=3,G319,0)</f>
        <v>0</v>
      </c>
      <c r="BD319" s="117">
        <f>IF(AZ319=4,G319,0)</f>
        <v>0</v>
      </c>
      <c r="BE319" s="117">
        <f>IF(AZ319=5,G319,0)</f>
        <v>0</v>
      </c>
      <c r="CZ319" s="117">
        <v>0</v>
      </c>
    </row>
    <row r="320" spans="1:104">
      <c r="A320" s="151"/>
      <c r="B320" s="152"/>
      <c r="C320" s="495" t="s">
        <v>500</v>
      </c>
      <c r="D320" s="496"/>
      <c r="E320" s="153">
        <v>11339.7644</v>
      </c>
      <c r="F320" s="154"/>
      <c r="G320" s="155"/>
      <c r="M320" s="156" t="s">
        <v>500</v>
      </c>
      <c r="O320" s="144"/>
    </row>
    <row r="321" spans="1:104">
      <c r="A321" s="151"/>
      <c r="B321" s="152"/>
      <c r="C321" s="495" t="s">
        <v>501</v>
      </c>
      <c r="D321" s="496"/>
      <c r="E321" s="153">
        <v>7143.7709999999997</v>
      </c>
      <c r="F321" s="154"/>
      <c r="G321" s="155"/>
      <c r="M321" s="156" t="s">
        <v>501</v>
      </c>
      <c r="O321" s="144"/>
    </row>
    <row r="322" spans="1:104">
      <c r="A322" s="151"/>
      <c r="B322" s="152"/>
      <c r="C322" s="495" t="s">
        <v>502</v>
      </c>
      <c r="D322" s="496"/>
      <c r="E322" s="153">
        <v>766.13459999999998</v>
      </c>
      <c r="F322" s="154"/>
      <c r="G322" s="155"/>
      <c r="M322" s="156" t="s">
        <v>502</v>
      </c>
      <c r="O322" s="144"/>
    </row>
    <row r="323" spans="1:104" ht="21">
      <c r="A323" s="145">
        <v>129</v>
      </c>
      <c r="B323" s="146" t="s">
        <v>503</v>
      </c>
      <c r="C323" s="147" t="s">
        <v>504</v>
      </c>
      <c r="D323" s="148" t="s">
        <v>495</v>
      </c>
      <c r="E323" s="149">
        <v>331.7</v>
      </c>
      <c r="F323" s="149"/>
      <c r="G323" s="150">
        <f>E323*F323</f>
        <v>0</v>
      </c>
      <c r="O323" s="144">
        <v>2</v>
      </c>
      <c r="AA323" s="117">
        <v>12</v>
      </c>
      <c r="AB323" s="117">
        <v>0</v>
      </c>
      <c r="AC323" s="117">
        <v>129</v>
      </c>
      <c r="AZ323" s="117">
        <v>4</v>
      </c>
      <c r="BA323" s="117">
        <f>IF(AZ323=1,G323,0)</f>
        <v>0</v>
      </c>
      <c r="BB323" s="117">
        <f>IF(AZ323=2,G323,0)</f>
        <v>0</v>
      </c>
      <c r="BC323" s="117">
        <f>IF(AZ323=3,G323,0)</f>
        <v>0</v>
      </c>
      <c r="BD323" s="117">
        <f>IF(AZ323=4,G323,0)</f>
        <v>0</v>
      </c>
      <c r="BE323" s="117">
        <f>IF(AZ323=5,G323,0)</f>
        <v>0</v>
      </c>
      <c r="CZ323" s="117">
        <v>0</v>
      </c>
    </row>
    <row r="324" spans="1:104">
      <c r="A324" s="151"/>
      <c r="B324" s="152"/>
      <c r="C324" s="495" t="s">
        <v>505</v>
      </c>
      <c r="D324" s="496"/>
      <c r="E324" s="153">
        <v>331.7</v>
      </c>
      <c r="F324" s="154"/>
      <c r="G324" s="155"/>
      <c r="M324" s="156" t="s">
        <v>505</v>
      </c>
      <c r="O324" s="144"/>
    </row>
    <row r="325" spans="1:104">
      <c r="A325" s="145">
        <v>130</v>
      </c>
      <c r="B325" s="146" t="s">
        <v>506</v>
      </c>
      <c r="C325" s="147" t="s">
        <v>507</v>
      </c>
      <c r="D325" s="148" t="s">
        <v>495</v>
      </c>
      <c r="E325" s="149">
        <v>1896.2496000000001</v>
      </c>
      <c r="F325" s="149"/>
      <c r="G325" s="150">
        <f>E325*F325</f>
        <v>0</v>
      </c>
      <c r="O325" s="144">
        <v>2</v>
      </c>
      <c r="AA325" s="117">
        <v>12</v>
      </c>
      <c r="AB325" s="117">
        <v>0</v>
      </c>
      <c r="AC325" s="117">
        <v>130</v>
      </c>
      <c r="AZ325" s="117">
        <v>4</v>
      </c>
      <c r="BA325" s="117">
        <f>IF(AZ325=1,G325,0)</f>
        <v>0</v>
      </c>
      <c r="BB325" s="117">
        <f>IF(AZ325=2,G325,0)</f>
        <v>0</v>
      </c>
      <c r="BC325" s="117">
        <f>IF(AZ325=3,G325,0)</f>
        <v>0</v>
      </c>
      <c r="BD325" s="117">
        <f>IF(AZ325=4,G325,0)</f>
        <v>0</v>
      </c>
      <c r="BE325" s="117">
        <f>IF(AZ325=5,G325,0)</f>
        <v>0</v>
      </c>
      <c r="CZ325" s="117">
        <v>0</v>
      </c>
    </row>
    <row r="326" spans="1:104">
      <c r="A326" s="151"/>
      <c r="B326" s="152"/>
      <c r="C326" s="495" t="s">
        <v>508</v>
      </c>
      <c r="D326" s="496"/>
      <c r="E326" s="153">
        <v>1402.3296</v>
      </c>
      <c r="F326" s="154"/>
      <c r="G326" s="155"/>
      <c r="M326" s="156" t="s">
        <v>508</v>
      </c>
      <c r="O326" s="144"/>
    </row>
    <row r="327" spans="1:104">
      <c r="A327" s="151"/>
      <c r="B327" s="152"/>
      <c r="C327" s="495" t="s">
        <v>509</v>
      </c>
      <c r="D327" s="496"/>
      <c r="E327" s="153">
        <v>493.92</v>
      </c>
      <c r="F327" s="154"/>
      <c r="G327" s="155"/>
      <c r="M327" s="156" t="s">
        <v>509</v>
      </c>
      <c r="O327" s="144"/>
    </row>
    <row r="328" spans="1:104">
      <c r="A328" s="157"/>
      <c r="B328" s="158" t="s">
        <v>65</v>
      </c>
      <c r="C328" s="159" t="str">
        <f>CONCATENATE(B315," ",C315)</f>
        <v>M 43 Ocelové konstrukce</v>
      </c>
      <c r="D328" s="157"/>
      <c r="E328" s="160"/>
      <c r="F328" s="160"/>
      <c r="G328" s="161">
        <f>SUM(G315:G327)</f>
        <v>0</v>
      </c>
      <c r="O328" s="144">
        <v>4</v>
      </c>
      <c r="BA328" s="162">
        <f>SUM(BA315:BA327)</f>
        <v>0</v>
      </c>
      <c r="BB328" s="162">
        <f>SUM(BB315:BB327)</f>
        <v>0</v>
      </c>
      <c r="BC328" s="162">
        <f>SUM(BC315:BC327)</f>
        <v>0</v>
      </c>
      <c r="BD328" s="162">
        <f>SUM(BD315:BD327)</f>
        <v>0</v>
      </c>
      <c r="BE328" s="162">
        <f>SUM(BE315:BE327)</f>
        <v>0</v>
      </c>
    </row>
    <row r="329" spans="1:104">
      <c r="A329" s="118"/>
      <c r="B329" s="118"/>
      <c r="C329" s="118"/>
      <c r="D329" s="118"/>
      <c r="E329" s="118"/>
      <c r="F329" s="118"/>
      <c r="G329" s="118"/>
    </row>
    <row r="330" spans="1:104">
      <c r="E330" s="117"/>
    </row>
    <row r="331" spans="1:104">
      <c r="E331" s="117"/>
    </row>
    <row r="332" spans="1:104">
      <c r="E332" s="117"/>
    </row>
    <row r="333" spans="1:104">
      <c r="E333" s="117"/>
    </row>
    <row r="334" spans="1:104">
      <c r="E334" s="117"/>
    </row>
    <row r="335" spans="1:104">
      <c r="E335" s="117"/>
    </row>
    <row r="336" spans="1:104">
      <c r="E336" s="117"/>
    </row>
    <row r="337" spans="1:7">
      <c r="E337" s="117"/>
    </row>
    <row r="338" spans="1:7">
      <c r="E338" s="117"/>
    </row>
    <row r="339" spans="1:7">
      <c r="E339" s="117"/>
    </row>
    <row r="340" spans="1:7">
      <c r="E340" s="117"/>
    </row>
    <row r="341" spans="1:7">
      <c r="E341" s="117"/>
    </row>
    <row r="342" spans="1:7">
      <c r="E342" s="117"/>
    </row>
    <row r="343" spans="1:7">
      <c r="E343" s="117"/>
    </row>
    <row r="344" spans="1:7">
      <c r="E344" s="117"/>
    </row>
    <row r="345" spans="1:7">
      <c r="E345" s="117"/>
    </row>
    <row r="346" spans="1:7">
      <c r="E346" s="117"/>
    </row>
    <row r="347" spans="1:7">
      <c r="E347" s="117"/>
    </row>
    <row r="348" spans="1:7">
      <c r="E348" s="117"/>
    </row>
    <row r="349" spans="1:7">
      <c r="E349" s="117"/>
    </row>
    <row r="350" spans="1:7">
      <c r="E350" s="117"/>
    </row>
    <row r="351" spans="1:7">
      <c r="E351" s="117"/>
    </row>
    <row r="352" spans="1:7">
      <c r="A352" s="163"/>
      <c r="B352" s="163"/>
      <c r="C352" s="163"/>
      <c r="D352" s="163"/>
      <c r="E352" s="163"/>
      <c r="F352" s="163"/>
      <c r="G352" s="163"/>
    </row>
    <row r="353" spans="1:7">
      <c r="A353" s="163"/>
      <c r="B353" s="163"/>
      <c r="C353" s="163"/>
      <c r="D353" s="163"/>
      <c r="E353" s="163"/>
      <c r="F353" s="163"/>
      <c r="G353" s="163"/>
    </row>
    <row r="354" spans="1:7">
      <c r="A354" s="163"/>
      <c r="B354" s="163"/>
      <c r="C354" s="163"/>
      <c r="D354" s="163"/>
      <c r="E354" s="163"/>
      <c r="F354" s="163"/>
      <c r="G354" s="163"/>
    </row>
    <row r="355" spans="1:7">
      <c r="A355" s="163"/>
      <c r="B355" s="163"/>
      <c r="C355" s="163"/>
      <c r="D355" s="163"/>
      <c r="E355" s="163"/>
      <c r="F355" s="163"/>
      <c r="G355" s="163"/>
    </row>
    <row r="356" spans="1:7">
      <c r="E356" s="117"/>
    </row>
    <row r="357" spans="1:7">
      <c r="E357" s="117"/>
    </row>
    <row r="358" spans="1:7">
      <c r="E358" s="117"/>
    </row>
    <row r="359" spans="1:7">
      <c r="E359" s="117"/>
    </row>
    <row r="360" spans="1:7">
      <c r="E360" s="117"/>
    </row>
    <row r="361" spans="1:7">
      <c r="E361" s="117"/>
    </row>
    <row r="362" spans="1:7">
      <c r="E362" s="117"/>
    </row>
    <row r="363" spans="1:7">
      <c r="E363" s="117"/>
    </row>
    <row r="364" spans="1:7">
      <c r="E364" s="117"/>
    </row>
    <row r="365" spans="1:7">
      <c r="E365" s="117"/>
    </row>
    <row r="366" spans="1:7">
      <c r="E366" s="117"/>
    </row>
    <row r="367" spans="1:7">
      <c r="E367" s="117"/>
    </row>
    <row r="368" spans="1:7">
      <c r="E368" s="117"/>
    </row>
    <row r="369" spans="5:5">
      <c r="E369" s="117"/>
    </row>
    <row r="370" spans="5:5">
      <c r="E370" s="117"/>
    </row>
    <row r="371" spans="5:5">
      <c r="E371" s="117"/>
    </row>
    <row r="372" spans="5:5">
      <c r="E372" s="117"/>
    </row>
    <row r="373" spans="5:5">
      <c r="E373" s="117"/>
    </row>
    <row r="374" spans="5:5">
      <c r="E374" s="117"/>
    </row>
    <row r="375" spans="5:5">
      <c r="E375" s="117"/>
    </row>
    <row r="376" spans="5:5">
      <c r="E376" s="117"/>
    </row>
    <row r="377" spans="5:5">
      <c r="E377" s="117"/>
    </row>
    <row r="378" spans="5:5">
      <c r="E378" s="117"/>
    </row>
    <row r="379" spans="5:5">
      <c r="E379" s="117"/>
    </row>
    <row r="380" spans="5:5">
      <c r="E380" s="117"/>
    </row>
    <row r="381" spans="5:5">
      <c r="E381" s="117"/>
    </row>
    <row r="382" spans="5:5">
      <c r="E382" s="117"/>
    </row>
    <row r="383" spans="5:5">
      <c r="E383" s="117"/>
    </row>
    <row r="384" spans="5:5">
      <c r="E384" s="117"/>
    </row>
    <row r="385" spans="1:7">
      <c r="E385" s="117"/>
    </row>
    <row r="386" spans="1:7">
      <c r="E386" s="117"/>
    </row>
    <row r="387" spans="1:7">
      <c r="A387" s="164"/>
      <c r="B387" s="164"/>
    </row>
    <row r="388" spans="1:7">
      <c r="A388" s="163"/>
      <c r="B388" s="163"/>
      <c r="C388" s="166"/>
      <c r="D388" s="166"/>
      <c r="E388" s="167"/>
      <c r="F388" s="166"/>
      <c r="G388" s="168"/>
    </row>
    <row r="389" spans="1:7">
      <c r="A389" s="169"/>
      <c r="B389" s="169"/>
      <c r="C389" s="163"/>
      <c r="D389" s="163"/>
      <c r="E389" s="170"/>
      <c r="F389" s="163"/>
      <c r="G389" s="163"/>
    </row>
    <row r="390" spans="1:7">
      <c r="A390" s="163"/>
      <c r="B390" s="163"/>
      <c r="C390" s="163"/>
      <c r="D390" s="163"/>
      <c r="E390" s="170"/>
      <c r="F390" s="163"/>
      <c r="G390" s="163"/>
    </row>
    <row r="391" spans="1:7">
      <c r="A391" s="163"/>
      <c r="B391" s="163"/>
      <c r="C391" s="163"/>
      <c r="D391" s="163"/>
      <c r="E391" s="170"/>
      <c r="F391" s="163"/>
      <c r="G391" s="163"/>
    </row>
    <row r="392" spans="1:7">
      <c r="A392" s="163"/>
      <c r="B392" s="163"/>
      <c r="C392" s="163"/>
      <c r="D392" s="163"/>
      <c r="E392" s="170"/>
      <c r="F392" s="163"/>
      <c r="G392" s="163"/>
    </row>
    <row r="393" spans="1:7">
      <c r="A393" s="163"/>
      <c r="B393" s="163"/>
      <c r="C393" s="163"/>
      <c r="D393" s="163"/>
      <c r="E393" s="170"/>
      <c r="F393" s="163"/>
      <c r="G393" s="163"/>
    </row>
    <row r="394" spans="1:7">
      <c r="A394" s="163"/>
      <c r="B394" s="163"/>
      <c r="C394" s="163"/>
      <c r="D394" s="163"/>
      <c r="E394" s="170"/>
      <c r="F394" s="163"/>
      <c r="G394" s="163"/>
    </row>
    <row r="395" spans="1:7">
      <c r="A395" s="163"/>
      <c r="B395" s="163"/>
      <c r="C395" s="163"/>
      <c r="D395" s="163"/>
      <c r="E395" s="170"/>
      <c r="F395" s="163"/>
      <c r="G395" s="163"/>
    </row>
    <row r="396" spans="1:7">
      <c r="A396" s="163"/>
      <c r="B396" s="163"/>
      <c r="C396" s="163"/>
      <c r="D396" s="163"/>
      <c r="E396" s="170"/>
      <c r="F396" s="163"/>
      <c r="G396" s="163"/>
    </row>
    <row r="397" spans="1:7">
      <c r="A397" s="163"/>
      <c r="B397" s="163"/>
      <c r="C397" s="163"/>
      <c r="D397" s="163"/>
      <c r="E397" s="170"/>
      <c r="F397" s="163"/>
      <c r="G397" s="163"/>
    </row>
    <row r="398" spans="1:7">
      <c r="A398" s="163"/>
      <c r="B398" s="163"/>
      <c r="C398" s="163"/>
      <c r="D398" s="163"/>
      <c r="E398" s="170"/>
      <c r="F398" s="163"/>
      <c r="G398" s="163"/>
    </row>
    <row r="399" spans="1:7">
      <c r="A399" s="163"/>
      <c r="B399" s="163"/>
      <c r="C399" s="163"/>
      <c r="D399" s="163"/>
      <c r="E399" s="170"/>
      <c r="F399" s="163"/>
      <c r="G399" s="163"/>
    </row>
    <row r="400" spans="1:7">
      <c r="A400" s="163"/>
      <c r="B400" s="163"/>
      <c r="C400" s="163"/>
      <c r="D400" s="163"/>
      <c r="E400" s="170"/>
      <c r="F400" s="163"/>
      <c r="G400" s="163"/>
    </row>
    <row r="401" spans="1:7">
      <c r="A401" s="163"/>
      <c r="B401" s="163"/>
      <c r="C401" s="163"/>
      <c r="D401" s="163"/>
      <c r="E401" s="170"/>
      <c r="F401" s="163"/>
      <c r="G401" s="163"/>
    </row>
  </sheetData>
  <mergeCells count="138">
    <mergeCell ref="C317:D317"/>
    <mergeCell ref="C318:D318"/>
    <mergeCell ref="C320:D320"/>
    <mergeCell ref="C321:D321"/>
    <mergeCell ref="C322:D322"/>
    <mergeCell ref="C324:D324"/>
    <mergeCell ref="C326:D326"/>
    <mergeCell ref="C327:D327"/>
    <mergeCell ref="C295:D295"/>
    <mergeCell ref="C300:D300"/>
    <mergeCell ref="C301:D301"/>
    <mergeCell ref="C302:D302"/>
    <mergeCell ref="C303:D303"/>
    <mergeCell ref="C304:D304"/>
    <mergeCell ref="C286:D286"/>
    <mergeCell ref="C287:D287"/>
    <mergeCell ref="C288:D288"/>
    <mergeCell ref="C289:D289"/>
    <mergeCell ref="C291:D291"/>
    <mergeCell ref="C278:D278"/>
    <mergeCell ref="C279:D279"/>
    <mergeCell ref="C280:D280"/>
    <mergeCell ref="C281:D281"/>
    <mergeCell ref="C282:D282"/>
    <mergeCell ref="C270:D270"/>
    <mergeCell ref="C272:D272"/>
    <mergeCell ref="C274:D274"/>
    <mergeCell ref="C275:D275"/>
    <mergeCell ref="C276:D276"/>
    <mergeCell ref="C277:D277"/>
    <mergeCell ref="C238:D238"/>
    <mergeCell ref="C240:D240"/>
    <mergeCell ref="C247:D247"/>
    <mergeCell ref="C260:D260"/>
    <mergeCell ref="C221:D221"/>
    <mergeCell ref="C223:D223"/>
    <mergeCell ref="C224:D224"/>
    <mergeCell ref="C231:D231"/>
    <mergeCell ref="C232:D232"/>
    <mergeCell ref="C235:D235"/>
    <mergeCell ref="C237:D237"/>
    <mergeCell ref="C210:D210"/>
    <mergeCell ref="C211:D211"/>
    <mergeCell ref="C212:D212"/>
    <mergeCell ref="C214:D214"/>
    <mergeCell ref="C216:D216"/>
    <mergeCell ref="C199:D199"/>
    <mergeCell ref="C200:D200"/>
    <mergeCell ref="C203:D203"/>
    <mergeCell ref="C205:D205"/>
    <mergeCell ref="C206:D206"/>
    <mergeCell ref="C208:D208"/>
    <mergeCell ref="C191:D191"/>
    <mergeCell ref="C192:D192"/>
    <mergeCell ref="C193:D193"/>
    <mergeCell ref="C195:D195"/>
    <mergeCell ref="C197:D197"/>
    <mergeCell ref="C198:D198"/>
    <mergeCell ref="C179:D179"/>
    <mergeCell ref="C180:D180"/>
    <mergeCell ref="C181:D181"/>
    <mergeCell ref="C182:D182"/>
    <mergeCell ref="C185:D185"/>
    <mergeCell ref="C186:D186"/>
    <mergeCell ref="C188:D188"/>
    <mergeCell ref="C190:D190"/>
    <mergeCell ref="C159:D159"/>
    <mergeCell ref="C160:D160"/>
    <mergeCell ref="C161:D161"/>
    <mergeCell ref="C162:D162"/>
    <mergeCell ref="C163:D163"/>
    <mergeCell ref="C165:D165"/>
    <mergeCell ref="C144:D144"/>
    <mergeCell ref="C146:D146"/>
    <mergeCell ref="C150:D150"/>
    <mergeCell ref="C152:D152"/>
    <mergeCell ref="C154:D154"/>
    <mergeCell ref="C156:D156"/>
    <mergeCell ref="C158:D158"/>
    <mergeCell ref="C126:D126"/>
    <mergeCell ref="C127:D127"/>
    <mergeCell ref="C140:D140"/>
    <mergeCell ref="C111:D111"/>
    <mergeCell ref="C113:D113"/>
    <mergeCell ref="C115:D115"/>
    <mergeCell ref="C117:D117"/>
    <mergeCell ref="C119:D119"/>
    <mergeCell ref="C120:D120"/>
    <mergeCell ref="C122:D122"/>
    <mergeCell ref="C124:D124"/>
    <mergeCell ref="C91:D91"/>
    <mergeCell ref="C93:D93"/>
    <mergeCell ref="C101:D101"/>
    <mergeCell ref="C103:D103"/>
    <mergeCell ref="C79:D79"/>
    <mergeCell ref="C83:D83"/>
    <mergeCell ref="C85:D85"/>
    <mergeCell ref="C87:D87"/>
    <mergeCell ref="C70:D70"/>
    <mergeCell ref="C73:D73"/>
    <mergeCell ref="C75:D75"/>
    <mergeCell ref="C52:D52"/>
    <mergeCell ref="C54:D54"/>
    <mergeCell ref="C58:D58"/>
    <mergeCell ref="C60:D60"/>
    <mergeCell ref="C61:D61"/>
    <mergeCell ref="C63:D63"/>
    <mergeCell ref="C64:D64"/>
    <mergeCell ref="C44:D44"/>
    <mergeCell ref="C45:D45"/>
    <mergeCell ref="C46:D46"/>
    <mergeCell ref="C48:D48"/>
    <mergeCell ref="C49:D49"/>
    <mergeCell ref="C50:D50"/>
    <mergeCell ref="C27:D27"/>
    <mergeCell ref="C28:D28"/>
    <mergeCell ref="C31:D31"/>
    <mergeCell ref="C32:D32"/>
    <mergeCell ref="C33:D33"/>
    <mergeCell ref="C34:D34"/>
    <mergeCell ref="C35:D35"/>
    <mergeCell ref="C36:D36"/>
    <mergeCell ref="C37:D37"/>
    <mergeCell ref="C18:D18"/>
    <mergeCell ref="C21:D21"/>
    <mergeCell ref="C23:D23"/>
    <mergeCell ref="C38:D38"/>
    <mergeCell ref="C40:D40"/>
    <mergeCell ref="C42:D42"/>
    <mergeCell ref="C43:D43"/>
    <mergeCell ref="A1:G1"/>
    <mergeCell ref="A3:B3"/>
    <mergeCell ref="A4:B4"/>
    <mergeCell ref="E4:G4"/>
    <mergeCell ref="C9:D9"/>
    <mergeCell ref="C10:D10"/>
    <mergeCell ref="C12:D12"/>
    <mergeCell ref="C14:D1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3"/>
  <sheetViews>
    <sheetView topLeftCell="A37" zoomScaleNormal="100" workbookViewId="0">
      <selection activeCell="F90" sqref="F90:F99"/>
    </sheetView>
  </sheetViews>
  <sheetFormatPr defaultRowHeight="13.2"/>
  <cols>
    <col min="1" max="1" width="7.6640625" style="374" customWidth="1"/>
    <col min="2" max="2" width="15.6640625" style="397" customWidth="1"/>
    <col min="3" max="3" width="40.6640625" style="375" customWidth="1"/>
    <col min="4" max="4" width="6.6640625" style="374" customWidth="1"/>
    <col min="5" max="5" width="6.6640625" style="376" customWidth="1"/>
    <col min="6" max="6" width="10.6640625" style="377" customWidth="1"/>
    <col min="7" max="7" width="14.6640625" style="376" customWidth="1"/>
    <col min="8" max="9" width="10.6640625" style="350" customWidth="1"/>
    <col min="257" max="257" width="7.6640625" customWidth="1"/>
    <col min="258" max="258" width="15.6640625" customWidth="1"/>
    <col min="259" max="259" width="40.6640625" customWidth="1"/>
    <col min="260" max="261" width="6.6640625" customWidth="1"/>
    <col min="262" max="262" width="10.6640625" customWidth="1"/>
    <col min="263" max="263" width="14.6640625" customWidth="1"/>
    <col min="264" max="265" width="10.6640625" customWidth="1"/>
    <col min="513" max="513" width="7.6640625" customWidth="1"/>
    <col min="514" max="514" width="15.6640625" customWidth="1"/>
    <col min="515" max="515" width="40.6640625" customWidth="1"/>
    <col min="516" max="517" width="6.6640625" customWidth="1"/>
    <col min="518" max="518" width="10.6640625" customWidth="1"/>
    <col min="519" max="519" width="14.6640625" customWidth="1"/>
    <col min="520" max="521" width="10.6640625" customWidth="1"/>
    <col min="769" max="769" width="7.6640625" customWidth="1"/>
    <col min="770" max="770" width="15.6640625" customWidth="1"/>
    <col min="771" max="771" width="40.6640625" customWidth="1"/>
    <col min="772" max="773" width="6.6640625" customWidth="1"/>
    <col min="774" max="774" width="10.6640625" customWidth="1"/>
    <col min="775" max="775" width="14.6640625" customWidth="1"/>
    <col min="776" max="777" width="10.6640625" customWidth="1"/>
    <col min="1025" max="1025" width="7.6640625" customWidth="1"/>
    <col min="1026" max="1026" width="15.6640625" customWidth="1"/>
    <col min="1027" max="1027" width="40.6640625" customWidth="1"/>
    <col min="1028" max="1029" width="6.6640625" customWidth="1"/>
    <col min="1030" max="1030" width="10.6640625" customWidth="1"/>
    <col min="1031" max="1031" width="14.6640625" customWidth="1"/>
    <col min="1032" max="1033" width="10.6640625" customWidth="1"/>
    <col min="1281" max="1281" width="7.6640625" customWidth="1"/>
    <col min="1282" max="1282" width="15.6640625" customWidth="1"/>
    <col min="1283" max="1283" width="40.6640625" customWidth="1"/>
    <col min="1284" max="1285" width="6.6640625" customWidth="1"/>
    <col min="1286" max="1286" width="10.6640625" customWidth="1"/>
    <col min="1287" max="1287" width="14.6640625" customWidth="1"/>
    <col min="1288" max="1289" width="10.6640625" customWidth="1"/>
    <col min="1537" max="1537" width="7.6640625" customWidth="1"/>
    <col min="1538" max="1538" width="15.6640625" customWidth="1"/>
    <col min="1539" max="1539" width="40.6640625" customWidth="1"/>
    <col min="1540" max="1541" width="6.6640625" customWidth="1"/>
    <col min="1542" max="1542" width="10.6640625" customWidth="1"/>
    <col min="1543" max="1543" width="14.6640625" customWidth="1"/>
    <col min="1544" max="1545" width="10.6640625" customWidth="1"/>
    <col min="1793" max="1793" width="7.6640625" customWidth="1"/>
    <col min="1794" max="1794" width="15.6640625" customWidth="1"/>
    <col min="1795" max="1795" width="40.6640625" customWidth="1"/>
    <col min="1796" max="1797" width="6.6640625" customWidth="1"/>
    <col min="1798" max="1798" width="10.6640625" customWidth="1"/>
    <col min="1799" max="1799" width="14.6640625" customWidth="1"/>
    <col min="1800" max="1801" width="10.6640625" customWidth="1"/>
    <col min="2049" max="2049" width="7.6640625" customWidth="1"/>
    <col min="2050" max="2050" width="15.6640625" customWidth="1"/>
    <col min="2051" max="2051" width="40.6640625" customWidth="1"/>
    <col min="2052" max="2053" width="6.6640625" customWidth="1"/>
    <col min="2054" max="2054" width="10.6640625" customWidth="1"/>
    <col min="2055" max="2055" width="14.6640625" customWidth="1"/>
    <col min="2056" max="2057" width="10.6640625" customWidth="1"/>
    <col min="2305" max="2305" width="7.6640625" customWidth="1"/>
    <col min="2306" max="2306" width="15.6640625" customWidth="1"/>
    <col min="2307" max="2307" width="40.6640625" customWidth="1"/>
    <col min="2308" max="2309" width="6.6640625" customWidth="1"/>
    <col min="2310" max="2310" width="10.6640625" customWidth="1"/>
    <col min="2311" max="2311" width="14.6640625" customWidth="1"/>
    <col min="2312" max="2313" width="10.6640625" customWidth="1"/>
    <col min="2561" max="2561" width="7.6640625" customWidth="1"/>
    <col min="2562" max="2562" width="15.6640625" customWidth="1"/>
    <col min="2563" max="2563" width="40.6640625" customWidth="1"/>
    <col min="2564" max="2565" width="6.6640625" customWidth="1"/>
    <col min="2566" max="2566" width="10.6640625" customWidth="1"/>
    <col min="2567" max="2567" width="14.6640625" customWidth="1"/>
    <col min="2568" max="2569" width="10.6640625" customWidth="1"/>
    <col min="2817" max="2817" width="7.6640625" customWidth="1"/>
    <col min="2818" max="2818" width="15.6640625" customWidth="1"/>
    <col min="2819" max="2819" width="40.6640625" customWidth="1"/>
    <col min="2820" max="2821" width="6.6640625" customWidth="1"/>
    <col min="2822" max="2822" width="10.6640625" customWidth="1"/>
    <col min="2823" max="2823" width="14.6640625" customWidth="1"/>
    <col min="2824" max="2825" width="10.6640625" customWidth="1"/>
    <col min="3073" max="3073" width="7.6640625" customWidth="1"/>
    <col min="3074" max="3074" width="15.6640625" customWidth="1"/>
    <col min="3075" max="3075" width="40.6640625" customWidth="1"/>
    <col min="3076" max="3077" width="6.6640625" customWidth="1"/>
    <col min="3078" max="3078" width="10.6640625" customWidth="1"/>
    <col min="3079" max="3079" width="14.6640625" customWidth="1"/>
    <col min="3080" max="3081" width="10.6640625" customWidth="1"/>
    <col min="3329" max="3329" width="7.6640625" customWidth="1"/>
    <col min="3330" max="3330" width="15.6640625" customWidth="1"/>
    <col min="3331" max="3331" width="40.6640625" customWidth="1"/>
    <col min="3332" max="3333" width="6.6640625" customWidth="1"/>
    <col min="3334" max="3334" width="10.6640625" customWidth="1"/>
    <col min="3335" max="3335" width="14.6640625" customWidth="1"/>
    <col min="3336" max="3337" width="10.6640625" customWidth="1"/>
    <col min="3585" max="3585" width="7.6640625" customWidth="1"/>
    <col min="3586" max="3586" width="15.6640625" customWidth="1"/>
    <col min="3587" max="3587" width="40.6640625" customWidth="1"/>
    <col min="3588" max="3589" width="6.6640625" customWidth="1"/>
    <col min="3590" max="3590" width="10.6640625" customWidth="1"/>
    <col min="3591" max="3591" width="14.6640625" customWidth="1"/>
    <col min="3592" max="3593" width="10.6640625" customWidth="1"/>
    <col min="3841" max="3841" width="7.6640625" customWidth="1"/>
    <col min="3842" max="3842" width="15.6640625" customWidth="1"/>
    <col min="3843" max="3843" width="40.6640625" customWidth="1"/>
    <col min="3844" max="3845" width="6.6640625" customWidth="1"/>
    <col min="3846" max="3846" width="10.6640625" customWidth="1"/>
    <col min="3847" max="3847" width="14.6640625" customWidth="1"/>
    <col min="3848" max="3849" width="10.6640625" customWidth="1"/>
    <col min="4097" max="4097" width="7.6640625" customWidth="1"/>
    <col min="4098" max="4098" width="15.6640625" customWidth="1"/>
    <col min="4099" max="4099" width="40.6640625" customWidth="1"/>
    <col min="4100" max="4101" width="6.6640625" customWidth="1"/>
    <col min="4102" max="4102" width="10.6640625" customWidth="1"/>
    <col min="4103" max="4103" width="14.6640625" customWidth="1"/>
    <col min="4104" max="4105" width="10.6640625" customWidth="1"/>
    <col min="4353" max="4353" width="7.6640625" customWidth="1"/>
    <col min="4354" max="4354" width="15.6640625" customWidth="1"/>
    <col min="4355" max="4355" width="40.6640625" customWidth="1"/>
    <col min="4356" max="4357" width="6.6640625" customWidth="1"/>
    <col min="4358" max="4358" width="10.6640625" customWidth="1"/>
    <col min="4359" max="4359" width="14.6640625" customWidth="1"/>
    <col min="4360" max="4361" width="10.6640625" customWidth="1"/>
    <col min="4609" max="4609" width="7.6640625" customWidth="1"/>
    <col min="4610" max="4610" width="15.6640625" customWidth="1"/>
    <col min="4611" max="4611" width="40.6640625" customWidth="1"/>
    <col min="4612" max="4613" width="6.6640625" customWidth="1"/>
    <col min="4614" max="4614" width="10.6640625" customWidth="1"/>
    <col min="4615" max="4615" width="14.6640625" customWidth="1"/>
    <col min="4616" max="4617" width="10.6640625" customWidth="1"/>
    <col min="4865" max="4865" width="7.6640625" customWidth="1"/>
    <col min="4866" max="4866" width="15.6640625" customWidth="1"/>
    <col min="4867" max="4867" width="40.6640625" customWidth="1"/>
    <col min="4868" max="4869" width="6.6640625" customWidth="1"/>
    <col min="4870" max="4870" width="10.6640625" customWidth="1"/>
    <col min="4871" max="4871" width="14.6640625" customWidth="1"/>
    <col min="4872" max="4873" width="10.6640625" customWidth="1"/>
    <col min="5121" max="5121" width="7.6640625" customWidth="1"/>
    <col min="5122" max="5122" width="15.6640625" customWidth="1"/>
    <col min="5123" max="5123" width="40.6640625" customWidth="1"/>
    <col min="5124" max="5125" width="6.6640625" customWidth="1"/>
    <col min="5126" max="5126" width="10.6640625" customWidth="1"/>
    <col min="5127" max="5127" width="14.6640625" customWidth="1"/>
    <col min="5128" max="5129" width="10.6640625" customWidth="1"/>
    <col min="5377" max="5377" width="7.6640625" customWidth="1"/>
    <col min="5378" max="5378" width="15.6640625" customWidth="1"/>
    <col min="5379" max="5379" width="40.6640625" customWidth="1"/>
    <col min="5380" max="5381" width="6.6640625" customWidth="1"/>
    <col min="5382" max="5382" width="10.6640625" customWidth="1"/>
    <col min="5383" max="5383" width="14.6640625" customWidth="1"/>
    <col min="5384" max="5385" width="10.6640625" customWidth="1"/>
    <col min="5633" max="5633" width="7.6640625" customWidth="1"/>
    <col min="5634" max="5634" width="15.6640625" customWidth="1"/>
    <col min="5635" max="5635" width="40.6640625" customWidth="1"/>
    <col min="5636" max="5637" width="6.6640625" customWidth="1"/>
    <col min="5638" max="5638" width="10.6640625" customWidth="1"/>
    <col min="5639" max="5639" width="14.6640625" customWidth="1"/>
    <col min="5640" max="5641" width="10.6640625" customWidth="1"/>
    <col min="5889" max="5889" width="7.6640625" customWidth="1"/>
    <col min="5890" max="5890" width="15.6640625" customWidth="1"/>
    <col min="5891" max="5891" width="40.6640625" customWidth="1"/>
    <col min="5892" max="5893" width="6.6640625" customWidth="1"/>
    <col min="5894" max="5894" width="10.6640625" customWidth="1"/>
    <col min="5895" max="5895" width="14.6640625" customWidth="1"/>
    <col min="5896" max="5897" width="10.6640625" customWidth="1"/>
    <col min="6145" max="6145" width="7.6640625" customWidth="1"/>
    <col min="6146" max="6146" width="15.6640625" customWidth="1"/>
    <col min="6147" max="6147" width="40.6640625" customWidth="1"/>
    <col min="6148" max="6149" width="6.6640625" customWidth="1"/>
    <col min="6150" max="6150" width="10.6640625" customWidth="1"/>
    <col min="6151" max="6151" width="14.6640625" customWidth="1"/>
    <col min="6152" max="6153" width="10.6640625" customWidth="1"/>
    <col min="6401" max="6401" width="7.6640625" customWidth="1"/>
    <col min="6402" max="6402" width="15.6640625" customWidth="1"/>
    <col min="6403" max="6403" width="40.6640625" customWidth="1"/>
    <col min="6404" max="6405" width="6.6640625" customWidth="1"/>
    <col min="6406" max="6406" width="10.6640625" customWidth="1"/>
    <col min="6407" max="6407" width="14.6640625" customWidth="1"/>
    <col min="6408" max="6409" width="10.6640625" customWidth="1"/>
    <col min="6657" max="6657" width="7.6640625" customWidth="1"/>
    <col min="6658" max="6658" width="15.6640625" customWidth="1"/>
    <col min="6659" max="6659" width="40.6640625" customWidth="1"/>
    <col min="6660" max="6661" width="6.6640625" customWidth="1"/>
    <col min="6662" max="6662" width="10.6640625" customWidth="1"/>
    <col min="6663" max="6663" width="14.6640625" customWidth="1"/>
    <col min="6664" max="6665" width="10.6640625" customWidth="1"/>
    <col min="6913" max="6913" width="7.6640625" customWidth="1"/>
    <col min="6914" max="6914" width="15.6640625" customWidth="1"/>
    <col min="6915" max="6915" width="40.6640625" customWidth="1"/>
    <col min="6916" max="6917" width="6.6640625" customWidth="1"/>
    <col min="6918" max="6918" width="10.6640625" customWidth="1"/>
    <col min="6919" max="6919" width="14.6640625" customWidth="1"/>
    <col min="6920" max="6921" width="10.6640625" customWidth="1"/>
    <col min="7169" max="7169" width="7.6640625" customWidth="1"/>
    <col min="7170" max="7170" width="15.6640625" customWidth="1"/>
    <col min="7171" max="7171" width="40.6640625" customWidth="1"/>
    <col min="7172" max="7173" width="6.6640625" customWidth="1"/>
    <col min="7174" max="7174" width="10.6640625" customWidth="1"/>
    <col min="7175" max="7175" width="14.6640625" customWidth="1"/>
    <col min="7176" max="7177" width="10.6640625" customWidth="1"/>
    <col min="7425" max="7425" width="7.6640625" customWidth="1"/>
    <col min="7426" max="7426" width="15.6640625" customWidth="1"/>
    <col min="7427" max="7427" width="40.6640625" customWidth="1"/>
    <col min="7428" max="7429" width="6.6640625" customWidth="1"/>
    <col min="7430" max="7430" width="10.6640625" customWidth="1"/>
    <col min="7431" max="7431" width="14.6640625" customWidth="1"/>
    <col min="7432" max="7433" width="10.6640625" customWidth="1"/>
    <col min="7681" max="7681" width="7.6640625" customWidth="1"/>
    <col min="7682" max="7682" width="15.6640625" customWidth="1"/>
    <col min="7683" max="7683" width="40.6640625" customWidth="1"/>
    <col min="7684" max="7685" width="6.6640625" customWidth="1"/>
    <col min="7686" max="7686" width="10.6640625" customWidth="1"/>
    <col min="7687" max="7687" width="14.6640625" customWidth="1"/>
    <col min="7688" max="7689" width="10.6640625" customWidth="1"/>
    <col min="7937" max="7937" width="7.6640625" customWidth="1"/>
    <col min="7938" max="7938" width="15.6640625" customWidth="1"/>
    <col min="7939" max="7939" width="40.6640625" customWidth="1"/>
    <col min="7940" max="7941" width="6.6640625" customWidth="1"/>
    <col min="7942" max="7942" width="10.6640625" customWidth="1"/>
    <col min="7943" max="7943" width="14.6640625" customWidth="1"/>
    <col min="7944" max="7945" width="10.6640625" customWidth="1"/>
    <col min="8193" max="8193" width="7.6640625" customWidth="1"/>
    <col min="8194" max="8194" width="15.6640625" customWidth="1"/>
    <col min="8195" max="8195" width="40.6640625" customWidth="1"/>
    <col min="8196" max="8197" width="6.6640625" customWidth="1"/>
    <col min="8198" max="8198" width="10.6640625" customWidth="1"/>
    <col min="8199" max="8199" width="14.6640625" customWidth="1"/>
    <col min="8200" max="8201" width="10.6640625" customWidth="1"/>
    <col min="8449" max="8449" width="7.6640625" customWidth="1"/>
    <col min="8450" max="8450" width="15.6640625" customWidth="1"/>
    <col min="8451" max="8451" width="40.6640625" customWidth="1"/>
    <col min="8452" max="8453" width="6.6640625" customWidth="1"/>
    <col min="8454" max="8454" width="10.6640625" customWidth="1"/>
    <col min="8455" max="8455" width="14.6640625" customWidth="1"/>
    <col min="8456" max="8457" width="10.6640625" customWidth="1"/>
    <col min="8705" max="8705" width="7.6640625" customWidth="1"/>
    <col min="8706" max="8706" width="15.6640625" customWidth="1"/>
    <col min="8707" max="8707" width="40.6640625" customWidth="1"/>
    <col min="8708" max="8709" width="6.6640625" customWidth="1"/>
    <col min="8710" max="8710" width="10.6640625" customWidth="1"/>
    <col min="8711" max="8711" width="14.6640625" customWidth="1"/>
    <col min="8712" max="8713" width="10.6640625" customWidth="1"/>
    <col min="8961" max="8961" width="7.6640625" customWidth="1"/>
    <col min="8962" max="8962" width="15.6640625" customWidth="1"/>
    <col min="8963" max="8963" width="40.6640625" customWidth="1"/>
    <col min="8964" max="8965" width="6.6640625" customWidth="1"/>
    <col min="8966" max="8966" width="10.6640625" customWidth="1"/>
    <col min="8967" max="8967" width="14.6640625" customWidth="1"/>
    <col min="8968" max="8969" width="10.6640625" customWidth="1"/>
    <col min="9217" max="9217" width="7.6640625" customWidth="1"/>
    <col min="9218" max="9218" width="15.6640625" customWidth="1"/>
    <col min="9219" max="9219" width="40.6640625" customWidth="1"/>
    <col min="9220" max="9221" width="6.6640625" customWidth="1"/>
    <col min="9222" max="9222" width="10.6640625" customWidth="1"/>
    <col min="9223" max="9223" width="14.6640625" customWidth="1"/>
    <col min="9224" max="9225" width="10.6640625" customWidth="1"/>
    <col min="9473" max="9473" width="7.6640625" customWidth="1"/>
    <col min="9474" max="9474" width="15.6640625" customWidth="1"/>
    <col min="9475" max="9475" width="40.6640625" customWidth="1"/>
    <col min="9476" max="9477" width="6.6640625" customWidth="1"/>
    <col min="9478" max="9478" width="10.6640625" customWidth="1"/>
    <col min="9479" max="9479" width="14.6640625" customWidth="1"/>
    <col min="9480" max="9481" width="10.6640625" customWidth="1"/>
    <col min="9729" max="9729" width="7.6640625" customWidth="1"/>
    <col min="9730" max="9730" width="15.6640625" customWidth="1"/>
    <col min="9731" max="9731" width="40.6640625" customWidth="1"/>
    <col min="9732" max="9733" width="6.6640625" customWidth="1"/>
    <col min="9734" max="9734" width="10.6640625" customWidth="1"/>
    <col min="9735" max="9735" width="14.6640625" customWidth="1"/>
    <col min="9736" max="9737" width="10.6640625" customWidth="1"/>
    <col min="9985" max="9985" width="7.6640625" customWidth="1"/>
    <col min="9986" max="9986" width="15.6640625" customWidth="1"/>
    <col min="9987" max="9987" width="40.6640625" customWidth="1"/>
    <col min="9988" max="9989" width="6.6640625" customWidth="1"/>
    <col min="9990" max="9990" width="10.6640625" customWidth="1"/>
    <col min="9991" max="9991" width="14.6640625" customWidth="1"/>
    <col min="9992" max="9993" width="10.6640625" customWidth="1"/>
    <col min="10241" max="10241" width="7.6640625" customWidth="1"/>
    <col min="10242" max="10242" width="15.6640625" customWidth="1"/>
    <col min="10243" max="10243" width="40.6640625" customWidth="1"/>
    <col min="10244" max="10245" width="6.6640625" customWidth="1"/>
    <col min="10246" max="10246" width="10.6640625" customWidth="1"/>
    <col min="10247" max="10247" width="14.6640625" customWidth="1"/>
    <col min="10248" max="10249" width="10.6640625" customWidth="1"/>
    <col min="10497" max="10497" width="7.6640625" customWidth="1"/>
    <col min="10498" max="10498" width="15.6640625" customWidth="1"/>
    <col min="10499" max="10499" width="40.6640625" customWidth="1"/>
    <col min="10500" max="10501" width="6.6640625" customWidth="1"/>
    <col min="10502" max="10502" width="10.6640625" customWidth="1"/>
    <col min="10503" max="10503" width="14.6640625" customWidth="1"/>
    <col min="10504" max="10505" width="10.6640625" customWidth="1"/>
    <col min="10753" max="10753" width="7.6640625" customWidth="1"/>
    <col min="10754" max="10754" width="15.6640625" customWidth="1"/>
    <col min="10755" max="10755" width="40.6640625" customWidth="1"/>
    <col min="10756" max="10757" width="6.6640625" customWidth="1"/>
    <col min="10758" max="10758" width="10.6640625" customWidth="1"/>
    <col min="10759" max="10759" width="14.6640625" customWidth="1"/>
    <col min="10760" max="10761" width="10.6640625" customWidth="1"/>
    <col min="11009" max="11009" width="7.6640625" customWidth="1"/>
    <col min="11010" max="11010" width="15.6640625" customWidth="1"/>
    <col min="11011" max="11011" width="40.6640625" customWidth="1"/>
    <col min="11012" max="11013" width="6.6640625" customWidth="1"/>
    <col min="11014" max="11014" width="10.6640625" customWidth="1"/>
    <col min="11015" max="11015" width="14.6640625" customWidth="1"/>
    <col min="11016" max="11017" width="10.6640625" customWidth="1"/>
    <col min="11265" max="11265" width="7.6640625" customWidth="1"/>
    <col min="11266" max="11266" width="15.6640625" customWidth="1"/>
    <col min="11267" max="11267" width="40.6640625" customWidth="1"/>
    <col min="11268" max="11269" width="6.6640625" customWidth="1"/>
    <col min="11270" max="11270" width="10.6640625" customWidth="1"/>
    <col min="11271" max="11271" width="14.6640625" customWidth="1"/>
    <col min="11272" max="11273" width="10.6640625" customWidth="1"/>
    <col min="11521" max="11521" width="7.6640625" customWidth="1"/>
    <col min="11522" max="11522" width="15.6640625" customWidth="1"/>
    <col min="11523" max="11523" width="40.6640625" customWidth="1"/>
    <col min="11524" max="11525" width="6.6640625" customWidth="1"/>
    <col min="11526" max="11526" width="10.6640625" customWidth="1"/>
    <col min="11527" max="11527" width="14.6640625" customWidth="1"/>
    <col min="11528" max="11529" width="10.6640625" customWidth="1"/>
    <col min="11777" max="11777" width="7.6640625" customWidth="1"/>
    <col min="11778" max="11778" width="15.6640625" customWidth="1"/>
    <col min="11779" max="11779" width="40.6640625" customWidth="1"/>
    <col min="11780" max="11781" width="6.6640625" customWidth="1"/>
    <col min="11782" max="11782" width="10.6640625" customWidth="1"/>
    <col min="11783" max="11783" width="14.6640625" customWidth="1"/>
    <col min="11784" max="11785" width="10.6640625" customWidth="1"/>
    <col min="12033" max="12033" width="7.6640625" customWidth="1"/>
    <col min="12034" max="12034" width="15.6640625" customWidth="1"/>
    <col min="12035" max="12035" width="40.6640625" customWidth="1"/>
    <col min="12036" max="12037" width="6.6640625" customWidth="1"/>
    <col min="12038" max="12038" width="10.6640625" customWidth="1"/>
    <col min="12039" max="12039" width="14.6640625" customWidth="1"/>
    <col min="12040" max="12041" width="10.6640625" customWidth="1"/>
    <col min="12289" max="12289" width="7.6640625" customWidth="1"/>
    <col min="12290" max="12290" width="15.6640625" customWidth="1"/>
    <col min="12291" max="12291" width="40.6640625" customWidth="1"/>
    <col min="12292" max="12293" width="6.6640625" customWidth="1"/>
    <col min="12294" max="12294" width="10.6640625" customWidth="1"/>
    <col min="12295" max="12295" width="14.6640625" customWidth="1"/>
    <col min="12296" max="12297" width="10.6640625" customWidth="1"/>
    <col min="12545" max="12545" width="7.6640625" customWidth="1"/>
    <col min="12546" max="12546" width="15.6640625" customWidth="1"/>
    <col min="12547" max="12547" width="40.6640625" customWidth="1"/>
    <col min="12548" max="12549" width="6.6640625" customWidth="1"/>
    <col min="12550" max="12550" width="10.6640625" customWidth="1"/>
    <col min="12551" max="12551" width="14.6640625" customWidth="1"/>
    <col min="12552" max="12553" width="10.6640625" customWidth="1"/>
    <col min="12801" max="12801" width="7.6640625" customWidth="1"/>
    <col min="12802" max="12802" width="15.6640625" customWidth="1"/>
    <col min="12803" max="12803" width="40.6640625" customWidth="1"/>
    <col min="12804" max="12805" width="6.6640625" customWidth="1"/>
    <col min="12806" max="12806" width="10.6640625" customWidth="1"/>
    <col min="12807" max="12807" width="14.6640625" customWidth="1"/>
    <col min="12808" max="12809" width="10.6640625" customWidth="1"/>
    <col min="13057" max="13057" width="7.6640625" customWidth="1"/>
    <col min="13058" max="13058" width="15.6640625" customWidth="1"/>
    <col min="13059" max="13059" width="40.6640625" customWidth="1"/>
    <col min="13060" max="13061" width="6.6640625" customWidth="1"/>
    <col min="13062" max="13062" width="10.6640625" customWidth="1"/>
    <col min="13063" max="13063" width="14.6640625" customWidth="1"/>
    <col min="13064" max="13065" width="10.6640625" customWidth="1"/>
    <col min="13313" max="13313" width="7.6640625" customWidth="1"/>
    <col min="13314" max="13314" width="15.6640625" customWidth="1"/>
    <col min="13315" max="13315" width="40.6640625" customWidth="1"/>
    <col min="13316" max="13317" width="6.6640625" customWidth="1"/>
    <col min="13318" max="13318" width="10.6640625" customWidth="1"/>
    <col min="13319" max="13319" width="14.6640625" customWidth="1"/>
    <col min="13320" max="13321" width="10.6640625" customWidth="1"/>
    <col min="13569" max="13569" width="7.6640625" customWidth="1"/>
    <col min="13570" max="13570" width="15.6640625" customWidth="1"/>
    <col min="13571" max="13571" width="40.6640625" customWidth="1"/>
    <col min="13572" max="13573" width="6.6640625" customWidth="1"/>
    <col min="13574" max="13574" width="10.6640625" customWidth="1"/>
    <col min="13575" max="13575" width="14.6640625" customWidth="1"/>
    <col min="13576" max="13577" width="10.6640625" customWidth="1"/>
    <col min="13825" max="13825" width="7.6640625" customWidth="1"/>
    <col min="13826" max="13826" width="15.6640625" customWidth="1"/>
    <col min="13827" max="13827" width="40.6640625" customWidth="1"/>
    <col min="13828" max="13829" width="6.6640625" customWidth="1"/>
    <col min="13830" max="13830" width="10.6640625" customWidth="1"/>
    <col min="13831" max="13831" width="14.6640625" customWidth="1"/>
    <col min="13832" max="13833" width="10.6640625" customWidth="1"/>
    <col min="14081" max="14081" width="7.6640625" customWidth="1"/>
    <col min="14082" max="14082" width="15.6640625" customWidth="1"/>
    <col min="14083" max="14083" width="40.6640625" customWidth="1"/>
    <col min="14084" max="14085" width="6.6640625" customWidth="1"/>
    <col min="14086" max="14086" width="10.6640625" customWidth="1"/>
    <col min="14087" max="14087" width="14.6640625" customWidth="1"/>
    <col min="14088" max="14089" width="10.6640625" customWidth="1"/>
    <col min="14337" max="14337" width="7.6640625" customWidth="1"/>
    <col min="14338" max="14338" width="15.6640625" customWidth="1"/>
    <col min="14339" max="14339" width="40.6640625" customWidth="1"/>
    <col min="14340" max="14341" width="6.6640625" customWidth="1"/>
    <col min="14342" max="14342" width="10.6640625" customWidth="1"/>
    <col min="14343" max="14343" width="14.6640625" customWidth="1"/>
    <col min="14344" max="14345" width="10.6640625" customWidth="1"/>
    <col min="14593" max="14593" width="7.6640625" customWidth="1"/>
    <col min="14594" max="14594" width="15.6640625" customWidth="1"/>
    <col min="14595" max="14595" width="40.6640625" customWidth="1"/>
    <col min="14596" max="14597" width="6.6640625" customWidth="1"/>
    <col min="14598" max="14598" width="10.6640625" customWidth="1"/>
    <col min="14599" max="14599" width="14.6640625" customWidth="1"/>
    <col min="14600" max="14601" width="10.6640625" customWidth="1"/>
    <col min="14849" max="14849" width="7.6640625" customWidth="1"/>
    <col min="14850" max="14850" width="15.6640625" customWidth="1"/>
    <col min="14851" max="14851" width="40.6640625" customWidth="1"/>
    <col min="14852" max="14853" width="6.6640625" customWidth="1"/>
    <col min="14854" max="14854" width="10.6640625" customWidth="1"/>
    <col min="14855" max="14855" width="14.6640625" customWidth="1"/>
    <col min="14856" max="14857" width="10.6640625" customWidth="1"/>
    <col min="15105" max="15105" width="7.6640625" customWidth="1"/>
    <col min="15106" max="15106" width="15.6640625" customWidth="1"/>
    <col min="15107" max="15107" width="40.6640625" customWidth="1"/>
    <col min="15108" max="15109" width="6.6640625" customWidth="1"/>
    <col min="15110" max="15110" width="10.6640625" customWidth="1"/>
    <col min="15111" max="15111" width="14.6640625" customWidth="1"/>
    <col min="15112" max="15113" width="10.6640625" customWidth="1"/>
    <col min="15361" max="15361" width="7.6640625" customWidth="1"/>
    <col min="15362" max="15362" width="15.6640625" customWidth="1"/>
    <col min="15363" max="15363" width="40.6640625" customWidth="1"/>
    <col min="15364" max="15365" width="6.6640625" customWidth="1"/>
    <col min="15366" max="15366" width="10.6640625" customWidth="1"/>
    <col min="15367" max="15367" width="14.6640625" customWidth="1"/>
    <col min="15368" max="15369" width="10.6640625" customWidth="1"/>
    <col min="15617" max="15617" width="7.6640625" customWidth="1"/>
    <col min="15618" max="15618" width="15.6640625" customWidth="1"/>
    <col min="15619" max="15619" width="40.6640625" customWidth="1"/>
    <col min="15620" max="15621" width="6.6640625" customWidth="1"/>
    <col min="15622" max="15622" width="10.6640625" customWidth="1"/>
    <col min="15623" max="15623" width="14.6640625" customWidth="1"/>
    <col min="15624" max="15625" width="10.6640625" customWidth="1"/>
    <col min="15873" max="15873" width="7.6640625" customWidth="1"/>
    <col min="15874" max="15874" width="15.6640625" customWidth="1"/>
    <col min="15875" max="15875" width="40.6640625" customWidth="1"/>
    <col min="15876" max="15877" width="6.6640625" customWidth="1"/>
    <col min="15878" max="15878" width="10.6640625" customWidth="1"/>
    <col min="15879" max="15879" width="14.6640625" customWidth="1"/>
    <col min="15880" max="15881" width="10.6640625" customWidth="1"/>
    <col min="16129" max="16129" width="7.6640625" customWidth="1"/>
    <col min="16130" max="16130" width="15.6640625" customWidth="1"/>
    <col min="16131" max="16131" width="40.6640625" customWidth="1"/>
    <col min="16132" max="16133" width="6.6640625" customWidth="1"/>
    <col min="16134" max="16134" width="10.6640625" customWidth="1"/>
    <col min="16135" max="16135" width="14.6640625" customWidth="1"/>
    <col min="16136" max="16137" width="10.6640625" customWidth="1"/>
  </cols>
  <sheetData>
    <row r="1" spans="1:15" ht="15.75" customHeight="1">
      <c r="A1" s="334" t="s">
        <v>882</v>
      </c>
      <c r="B1" s="378" t="s">
        <v>883</v>
      </c>
      <c r="C1" s="335" t="s">
        <v>884</v>
      </c>
      <c r="D1" s="334" t="s">
        <v>885</v>
      </c>
      <c r="E1" s="336" t="s">
        <v>886</v>
      </c>
      <c r="F1" s="337" t="s">
        <v>887</v>
      </c>
      <c r="G1" s="337" t="s">
        <v>888</v>
      </c>
      <c r="H1" s="337" t="s">
        <v>889</v>
      </c>
      <c r="I1" s="337" t="s">
        <v>889</v>
      </c>
    </row>
    <row r="2" spans="1:15" ht="15.75" customHeight="1">
      <c r="A2" s="338" t="s">
        <v>890</v>
      </c>
      <c r="B2" s="379"/>
      <c r="C2" s="339" t="s">
        <v>3</v>
      </c>
      <c r="D2" s="338" t="s">
        <v>891</v>
      </c>
      <c r="E2" s="340" t="s">
        <v>3</v>
      </c>
      <c r="F2" s="341" t="s">
        <v>892</v>
      </c>
      <c r="G2" s="341" t="s">
        <v>754</v>
      </c>
      <c r="H2" s="341" t="s">
        <v>893</v>
      </c>
      <c r="I2" s="341" t="s">
        <v>754</v>
      </c>
    </row>
    <row r="3" spans="1:15" ht="15.75" customHeight="1">
      <c r="A3" s="342"/>
      <c r="B3" s="380"/>
      <c r="C3" s="343"/>
      <c r="D3" s="342"/>
      <c r="E3" s="344"/>
      <c r="F3" s="345"/>
      <c r="G3" s="345"/>
      <c r="H3" s="345"/>
      <c r="I3" s="345"/>
    </row>
    <row r="4" spans="1:15" ht="15.75" customHeight="1">
      <c r="A4" s="346"/>
      <c r="B4" s="381"/>
      <c r="C4" s="348"/>
      <c r="D4" s="346"/>
      <c r="E4" s="347"/>
      <c r="F4" s="349"/>
      <c r="G4" s="349"/>
    </row>
    <row r="5" spans="1:15" ht="15.75" customHeight="1">
      <c r="A5" s="346"/>
      <c r="B5" s="381"/>
      <c r="C5" s="352"/>
      <c r="D5" s="346"/>
      <c r="E5" s="347"/>
      <c r="F5" s="349"/>
      <c r="G5" s="349"/>
      <c r="O5" s="382"/>
    </row>
    <row r="6" spans="1:15" ht="15.75" customHeight="1">
      <c r="A6" s="383"/>
      <c r="B6" s="384"/>
      <c r="C6" s="385" t="s">
        <v>894</v>
      </c>
      <c r="D6" s="361"/>
      <c r="E6" s="362"/>
      <c r="F6" s="363"/>
      <c r="G6" s="364"/>
    </row>
    <row r="7" spans="1:15" ht="15.75" customHeight="1">
      <c r="A7" s="346"/>
      <c r="B7" s="381"/>
      <c r="C7" s="352" t="s">
        <v>896</v>
      </c>
      <c r="D7" s="346"/>
      <c r="E7" s="347"/>
      <c r="F7" s="349"/>
      <c r="G7" s="349"/>
    </row>
    <row r="8" spans="1:15" ht="15.75" customHeight="1">
      <c r="A8" s="346"/>
      <c r="B8" s="381"/>
      <c r="C8" s="352" t="s">
        <v>897</v>
      </c>
      <c r="D8" s="346"/>
      <c r="E8" s="347"/>
      <c r="F8" s="349"/>
      <c r="G8" s="349"/>
    </row>
    <row r="9" spans="1:15" ht="15.75" customHeight="1">
      <c r="A9" s="346"/>
      <c r="B9" s="381"/>
      <c r="C9" s="351"/>
      <c r="D9" s="346"/>
      <c r="E9" s="347"/>
      <c r="F9" s="349"/>
      <c r="G9" s="349"/>
    </row>
    <row r="10" spans="1:15" ht="15.75" customHeight="1">
      <c r="A10" s="346"/>
      <c r="B10" s="381"/>
      <c r="C10" s="351" t="s">
        <v>898</v>
      </c>
      <c r="D10" s="346"/>
      <c r="E10" s="347"/>
      <c r="F10" s="349"/>
      <c r="G10" s="349"/>
    </row>
    <row r="11" spans="1:15" ht="15.75" customHeight="1">
      <c r="A11" s="346"/>
      <c r="B11" s="381"/>
      <c r="C11" s="352"/>
      <c r="D11" s="346"/>
      <c r="E11" s="347"/>
      <c r="F11" s="349"/>
      <c r="G11" s="349"/>
    </row>
    <row r="12" spans="1:15" ht="15.75" customHeight="1">
      <c r="A12" s="346"/>
      <c r="B12" s="381"/>
      <c r="C12" s="352"/>
      <c r="D12" s="346"/>
      <c r="E12" s="347"/>
      <c r="F12" s="349"/>
      <c r="G12" s="349"/>
    </row>
    <row r="13" spans="1:15" ht="15.75" customHeight="1">
      <c r="A13" s="346"/>
      <c r="B13" s="381"/>
      <c r="C13" s="353"/>
      <c r="D13" s="346"/>
      <c r="E13" s="347"/>
      <c r="F13" s="349"/>
      <c r="G13" s="349"/>
      <c r="K13" t="s">
        <v>950</v>
      </c>
    </row>
    <row r="14" spans="1:15" ht="15.75" customHeight="1">
      <c r="A14" s="346"/>
      <c r="B14" s="381"/>
      <c r="C14" s="353"/>
      <c r="D14" s="346"/>
      <c r="E14" s="347"/>
      <c r="F14" s="349"/>
      <c r="G14" s="349"/>
    </row>
    <row r="15" spans="1:15" ht="15.75" customHeight="1">
      <c r="A15" s="346"/>
      <c r="B15" s="381"/>
      <c r="C15" s="352"/>
      <c r="D15" s="346"/>
      <c r="E15" s="347"/>
      <c r="F15" s="349"/>
      <c r="G15" s="349"/>
    </row>
    <row r="16" spans="1:15" ht="15.75" customHeight="1">
      <c r="A16" s="346"/>
      <c r="B16" s="381"/>
      <c r="C16" s="386" t="s">
        <v>951</v>
      </c>
      <c r="D16" s="346"/>
      <c r="E16" s="347"/>
      <c r="F16" s="349"/>
      <c r="G16" s="349"/>
    </row>
    <row r="17" spans="1:9" ht="15.75" customHeight="1">
      <c r="A17" s="346"/>
      <c r="B17" s="381"/>
      <c r="C17" s="357" t="s">
        <v>952</v>
      </c>
      <c r="D17" s="346"/>
      <c r="E17" s="347"/>
      <c r="F17" s="349"/>
      <c r="G17" s="387"/>
    </row>
    <row r="18" spans="1:9" ht="15.75" customHeight="1">
      <c r="A18" s="346"/>
      <c r="B18" s="381"/>
      <c r="C18" s="357" t="s">
        <v>953</v>
      </c>
      <c r="D18" s="346"/>
      <c r="E18" s="347"/>
      <c r="F18" s="349"/>
      <c r="G18" s="387"/>
    </row>
    <row r="19" spans="1:9" ht="15.75" customHeight="1">
      <c r="A19" s="346"/>
      <c r="B19" s="381"/>
      <c r="C19" s="357" t="s">
        <v>954</v>
      </c>
      <c r="D19" s="346"/>
      <c r="E19" s="347"/>
      <c r="F19" s="349"/>
      <c r="G19" s="388"/>
    </row>
    <row r="20" spans="1:9" ht="15.75" customHeight="1">
      <c r="A20" s="346"/>
      <c r="B20" s="381"/>
      <c r="C20" s="352"/>
      <c r="D20" s="346"/>
      <c r="E20" s="347"/>
      <c r="F20" s="349"/>
      <c r="G20" s="387">
        <f>SUM(G17:G19)</f>
        <v>0</v>
      </c>
    </row>
    <row r="21" spans="1:9" ht="15.75" customHeight="1">
      <c r="A21" s="346"/>
      <c r="B21" s="381"/>
      <c r="C21" s="352"/>
      <c r="D21" s="346"/>
      <c r="E21" s="347"/>
      <c r="F21" s="349"/>
      <c r="G21" s="349"/>
    </row>
    <row r="22" spans="1:9" ht="15.75" customHeight="1">
      <c r="A22" s="346"/>
      <c r="B22" s="381"/>
      <c r="C22" s="352"/>
      <c r="D22" s="346"/>
      <c r="E22" s="347"/>
      <c r="F22" s="349"/>
      <c r="G22" s="349"/>
    </row>
    <row r="23" spans="1:9" ht="15.75" customHeight="1">
      <c r="A23" s="346"/>
      <c r="B23" s="381"/>
      <c r="C23" s="352"/>
      <c r="D23" s="346"/>
      <c r="E23" s="347"/>
      <c r="F23" s="349"/>
      <c r="G23" s="349"/>
    </row>
    <row r="24" spans="1:9" ht="15.75" customHeight="1">
      <c r="A24" s="346"/>
      <c r="B24" s="381"/>
      <c r="C24" s="352"/>
      <c r="D24" s="346"/>
      <c r="E24" s="347"/>
      <c r="F24" s="349"/>
      <c r="G24" s="349"/>
    </row>
    <row r="25" spans="1:9" ht="15.75" customHeight="1">
      <c r="A25" s="346"/>
      <c r="B25" s="381"/>
      <c r="C25" s="352"/>
      <c r="D25" s="346"/>
      <c r="E25" s="347"/>
      <c r="F25" s="349"/>
      <c r="G25" s="349"/>
    </row>
    <row r="26" spans="1:9" ht="15.75" customHeight="1">
      <c r="A26" s="346"/>
      <c r="B26" s="381"/>
      <c r="C26" s="352"/>
      <c r="D26" s="346"/>
      <c r="E26" s="347"/>
      <c r="F26" s="349"/>
      <c r="G26" s="349"/>
    </row>
    <row r="27" spans="1:9" ht="15.75" customHeight="1">
      <c r="A27" s="346"/>
      <c r="B27" s="381"/>
      <c r="C27" s="352"/>
      <c r="D27" s="346"/>
      <c r="E27" s="347"/>
      <c r="F27" s="349"/>
      <c r="G27" s="349"/>
    </row>
    <row r="28" spans="1:9" ht="15.75" customHeight="1">
      <c r="A28" s="346"/>
      <c r="B28" s="381"/>
      <c r="C28" s="352"/>
      <c r="D28" s="346"/>
      <c r="E28" s="347"/>
      <c r="F28" s="349"/>
      <c r="G28" s="349"/>
    </row>
    <row r="29" spans="1:9" ht="15.75" customHeight="1">
      <c r="A29" s="346"/>
      <c r="B29" s="381"/>
      <c r="C29" s="352"/>
      <c r="D29" s="346"/>
      <c r="E29" s="347"/>
      <c r="F29" s="349"/>
      <c r="G29" s="349"/>
    </row>
    <row r="30" spans="1:9" ht="15.75" customHeight="1">
      <c r="A30" s="334" t="s">
        <v>882</v>
      </c>
      <c r="B30" s="378" t="s">
        <v>883</v>
      </c>
      <c r="C30" s="335" t="s">
        <v>884</v>
      </c>
      <c r="D30" s="334" t="s">
        <v>885</v>
      </c>
      <c r="E30" s="336" t="s">
        <v>886</v>
      </c>
      <c r="F30" s="337" t="s">
        <v>887</v>
      </c>
      <c r="G30" s="337" t="s">
        <v>888</v>
      </c>
      <c r="H30" s="337" t="s">
        <v>889</v>
      </c>
      <c r="I30" s="337" t="s">
        <v>889</v>
      </c>
    </row>
    <row r="31" spans="1:9" ht="15.75" customHeight="1">
      <c r="A31" s="338" t="s">
        <v>890</v>
      </c>
      <c r="B31" s="379"/>
      <c r="C31" s="339" t="s">
        <v>3</v>
      </c>
      <c r="D31" s="338" t="s">
        <v>891</v>
      </c>
      <c r="E31" s="340" t="s">
        <v>3</v>
      </c>
      <c r="F31" s="341" t="s">
        <v>892</v>
      </c>
      <c r="G31" s="341" t="s">
        <v>754</v>
      </c>
      <c r="H31" s="341" t="s">
        <v>893</v>
      </c>
      <c r="I31" s="341" t="s">
        <v>754</v>
      </c>
    </row>
    <row r="32" spans="1:9" ht="15.75" customHeight="1">
      <c r="A32" s="383"/>
      <c r="B32" s="384"/>
      <c r="C32" s="360"/>
      <c r="D32" s="361"/>
      <c r="E32" s="362"/>
      <c r="F32" s="363"/>
      <c r="G32" s="364"/>
      <c r="H32" s="365"/>
      <c r="I32" s="365"/>
    </row>
    <row r="33" spans="1:11" ht="15.75" customHeight="1">
      <c r="A33" s="389"/>
      <c r="B33" s="384"/>
      <c r="C33" s="390" t="s">
        <v>952</v>
      </c>
      <c r="D33" s="361"/>
      <c r="E33" s="362"/>
      <c r="F33" s="363"/>
      <c r="G33" s="364"/>
      <c r="H33" s="365"/>
      <c r="I33" s="365"/>
    </row>
    <row r="34" spans="1:11" ht="15.75" customHeight="1">
      <c r="A34" s="391"/>
      <c r="B34" s="384"/>
      <c r="C34" s="366"/>
      <c r="D34" s="361"/>
      <c r="E34" s="362"/>
      <c r="F34" s="363"/>
      <c r="G34" s="367"/>
      <c r="H34" s="365"/>
      <c r="I34" s="365"/>
    </row>
    <row r="35" spans="1:11" ht="15.75" customHeight="1">
      <c r="A35" s="392" t="s">
        <v>3</v>
      </c>
      <c r="B35" s="393" t="s">
        <v>955</v>
      </c>
      <c r="C35" s="355" t="s">
        <v>956</v>
      </c>
      <c r="D35" s="368" t="s">
        <v>126</v>
      </c>
      <c r="E35" s="362">
        <v>130</v>
      </c>
      <c r="F35" s="363">
        <v>0</v>
      </c>
      <c r="G35" s="362">
        <f t="shared" ref="G35:G52" si="0">PRODUCT(E35:F35)</f>
        <v>0</v>
      </c>
      <c r="I35" s="365"/>
      <c r="K35">
        <v>2</v>
      </c>
    </row>
    <row r="36" spans="1:11" ht="15.75" customHeight="1">
      <c r="A36" s="392" t="s">
        <v>3</v>
      </c>
      <c r="B36" s="393" t="s">
        <v>957</v>
      </c>
      <c r="C36" s="355" t="s">
        <v>958</v>
      </c>
      <c r="D36" s="368" t="s">
        <v>126</v>
      </c>
      <c r="E36" s="362">
        <v>48</v>
      </c>
      <c r="F36" s="363">
        <v>0</v>
      </c>
      <c r="G36" s="362">
        <f t="shared" si="0"/>
        <v>0</v>
      </c>
      <c r="H36" s="365"/>
      <c r="I36" s="365"/>
    </row>
    <row r="37" spans="1:11" ht="15.75" customHeight="1">
      <c r="A37" s="392" t="s">
        <v>3</v>
      </c>
      <c r="B37" s="393" t="s">
        <v>959</v>
      </c>
      <c r="C37" s="355" t="s">
        <v>960</v>
      </c>
      <c r="D37" s="368" t="s">
        <v>126</v>
      </c>
      <c r="E37" s="362">
        <v>46</v>
      </c>
      <c r="F37" s="363">
        <v>0</v>
      </c>
      <c r="G37" s="362">
        <f t="shared" si="0"/>
        <v>0</v>
      </c>
      <c r="H37" s="365"/>
      <c r="I37" s="365"/>
    </row>
    <row r="38" spans="1:11" ht="15.75" customHeight="1">
      <c r="A38" s="392" t="s">
        <v>3</v>
      </c>
      <c r="B38" s="393" t="s">
        <v>961</v>
      </c>
      <c r="C38" s="355" t="s">
        <v>962</v>
      </c>
      <c r="D38" s="368" t="s">
        <v>126</v>
      </c>
      <c r="E38" s="362">
        <v>36</v>
      </c>
      <c r="F38" s="363">
        <v>0</v>
      </c>
      <c r="G38" s="362">
        <f t="shared" si="0"/>
        <v>0</v>
      </c>
      <c r="H38" s="365"/>
      <c r="I38" s="365"/>
    </row>
    <row r="39" spans="1:11" ht="15.75" customHeight="1">
      <c r="A39" s="392" t="s">
        <v>3</v>
      </c>
      <c r="B39" s="393" t="s">
        <v>961</v>
      </c>
      <c r="C39" s="355" t="s">
        <v>963</v>
      </c>
      <c r="D39" s="368" t="s">
        <v>126</v>
      </c>
      <c r="E39" s="362">
        <v>84</v>
      </c>
      <c r="F39" s="363">
        <v>0</v>
      </c>
      <c r="G39" s="362">
        <f t="shared" si="0"/>
        <v>0</v>
      </c>
      <c r="H39" s="365"/>
      <c r="I39" s="365"/>
    </row>
    <row r="40" spans="1:11" ht="15.75" customHeight="1">
      <c r="A40" s="392" t="s">
        <v>3</v>
      </c>
      <c r="B40" s="393" t="s">
        <v>964</v>
      </c>
      <c r="C40" s="355" t="s">
        <v>965</v>
      </c>
      <c r="D40" s="368" t="s">
        <v>126</v>
      </c>
      <c r="E40" s="362">
        <v>219</v>
      </c>
      <c r="F40" s="363">
        <v>0</v>
      </c>
      <c r="G40" s="362">
        <f t="shared" si="0"/>
        <v>0</v>
      </c>
      <c r="H40" s="365"/>
      <c r="I40" s="365"/>
    </row>
    <row r="41" spans="1:11" ht="15.75" customHeight="1">
      <c r="A41" s="392"/>
      <c r="B41" s="393" t="s">
        <v>966</v>
      </c>
      <c r="C41" s="355" t="s">
        <v>967</v>
      </c>
      <c r="D41" s="368" t="s">
        <v>126</v>
      </c>
      <c r="E41" s="362">
        <v>25</v>
      </c>
      <c r="F41" s="363">
        <v>0</v>
      </c>
      <c r="G41" s="362">
        <f t="shared" si="0"/>
        <v>0</v>
      </c>
      <c r="H41" s="365"/>
      <c r="I41" s="365"/>
    </row>
    <row r="42" spans="1:11" ht="15.75" customHeight="1">
      <c r="A42" s="392"/>
      <c r="B42" s="393" t="s">
        <v>968</v>
      </c>
      <c r="C42" s="355" t="s">
        <v>969</v>
      </c>
      <c r="D42" s="368" t="s">
        <v>64</v>
      </c>
      <c r="E42" s="362">
        <v>40</v>
      </c>
      <c r="F42" s="363">
        <v>0</v>
      </c>
      <c r="G42" s="362">
        <f t="shared" si="0"/>
        <v>0</v>
      </c>
      <c r="H42" s="365"/>
      <c r="I42" s="365"/>
    </row>
    <row r="43" spans="1:11" ht="15.75" customHeight="1">
      <c r="A43" s="392"/>
      <c r="B43" s="393" t="s">
        <v>970</v>
      </c>
      <c r="C43" s="355" t="s">
        <v>971</v>
      </c>
      <c r="D43" s="368" t="s">
        <v>64</v>
      </c>
      <c r="E43" s="362">
        <v>12</v>
      </c>
      <c r="F43" s="363">
        <v>0</v>
      </c>
      <c r="G43" s="362">
        <f t="shared" si="0"/>
        <v>0</v>
      </c>
      <c r="H43" s="365"/>
      <c r="I43" s="365"/>
    </row>
    <row r="44" spans="1:11" ht="15.75" customHeight="1">
      <c r="A44" s="392"/>
      <c r="B44" s="393" t="s">
        <v>972</v>
      </c>
      <c r="C44" s="355" t="s">
        <v>973</v>
      </c>
      <c r="D44" s="368" t="s">
        <v>64</v>
      </c>
      <c r="E44" s="362">
        <v>8</v>
      </c>
      <c r="F44" s="363">
        <v>0</v>
      </c>
      <c r="G44" s="362">
        <f t="shared" si="0"/>
        <v>0</v>
      </c>
      <c r="H44" s="365"/>
      <c r="I44" s="365"/>
    </row>
    <row r="45" spans="1:11" ht="15.75" customHeight="1">
      <c r="A45" s="392"/>
      <c r="B45" s="393" t="s">
        <v>974</v>
      </c>
      <c r="C45" s="355" t="s">
        <v>975</v>
      </c>
      <c r="D45" s="368" t="s">
        <v>64</v>
      </c>
      <c r="E45" s="362">
        <v>22</v>
      </c>
      <c r="F45" s="363">
        <v>0</v>
      </c>
      <c r="G45" s="362">
        <f t="shared" si="0"/>
        <v>0</v>
      </c>
      <c r="H45" s="365"/>
      <c r="I45" s="365"/>
    </row>
    <row r="46" spans="1:11" ht="15.75" customHeight="1">
      <c r="A46" s="392"/>
      <c r="B46" s="393" t="s">
        <v>976</v>
      </c>
      <c r="C46" s="355" t="s">
        <v>977</v>
      </c>
      <c r="D46" s="368" t="s">
        <v>126</v>
      </c>
      <c r="E46" s="362">
        <v>50</v>
      </c>
      <c r="F46" s="363">
        <v>0</v>
      </c>
      <c r="G46" s="362">
        <f t="shared" si="0"/>
        <v>0</v>
      </c>
      <c r="H46" s="365"/>
      <c r="I46" s="365"/>
    </row>
    <row r="47" spans="1:11" ht="15.75" customHeight="1">
      <c r="A47" s="392" t="s">
        <v>3</v>
      </c>
      <c r="B47" s="393" t="s">
        <v>978</v>
      </c>
      <c r="C47" s="355" t="s">
        <v>920</v>
      </c>
      <c r="D47" s="368" t="s">
        <v>64</v>
      </c>
      <c r="E47" s="362">
        <v>38</v>
      </c>
      <c r="F47" s="363">
        <v>0</v>
      </c>
      <c r="G47" s="362">
        <f t="shared" si="0"/>
        <v>0</v>
      </c>
      <c r="H47" s="365"/>
      <c r="I47" s="365"/>
    </row>
    <row r="48" spans="1:11" ht="15.75" customHeight="1">
      <c r="A48" s="392"/>
      <c r="B48" s="393" t="s">
        <v>979</v>
      </c>
      <c r="C48" s="355" t="s">
        <v>980</v>
      </c>
      <c r="D48" s="368" t="s">
        <v>64</v>
      </c>
      <c r="E48" s="362">
        <v>8</v>
      </c>
      <c r="F48" s="363">
        <v>0</v>
      </c>
      <c r="G48" s="362">
        <f t="shared" si="0"/>
        <v>0</v>
      </c>
      <c r="H48" s="365"/>
      <c r="I48" s="365"/>
    </row>
    <row r="49" spans="1:11" ht="15.75" customHeight="1">
      <c r="A49" s="392"/>
      <c r="B49" s="393" t="s">
        <v>981</v>
      </c>
      <c r="C49" s="355" t="s">
        <v>982</v>
      </c>
      <c r="D49" s="368" t="s">
        <v>64</v>
      </c>
      <c r="E49" s="362">
        <v>12</v>
      </c>
      <c r="F49" s="363">
        <v>0</v>
      </c>
      <c r="G49" s="362">
        <f t="shared" si="0"/>
        <v>0</v>
      </c>
      <c r="H49" s="365"/>
      <c r="I49" s="365"/>
    </row>
    <row r="50" spans="1:11" ht="15.75" customHeight="1">
      <c r="A50" s="392"/>
      <c r="B50" s="393" t="s">
        <v>983</v>
      </c>
      <c r="C50" s="355" t="s">
        <v>984</v>
      </c>
      <c r="D50" s="368" t="s">
        <v>126</v>
      </c>
      <c r="E50" s="362">
        <v>433</v>
      </c>
      <c r="F50" s="363">
        <v>0</v>
      </c>
      <c r="G50" s="362">
        <f t="shared" si="0"/>
        <v>0</v>
      </c>
      <c r="H50" s="365"/>
      <c r="I50" s="365"/>
    </row>
    <row r="51" spans="1:11" ht="15.75" customHeight="1">
      <c r="A51" s="392"/>
      <c r="B51" s="393" t="s">
        <v>985</v>
      </c>
      <c r="C51" s="355" t="s">
        <v>877</v>
      </c>
      <c r="D51" s="368" t="s">
        <v>294</v>
      </c>
      <c r="E51" s="362">
        <v>1</v>
      </c>
      <c r="F51" s="363">
        <v>0</v>
      </c>
      <c r="G51" s="362">
        <f>PRODUCT(E51:F51)</f>
        <v>0</v>
      </c>
      <c r="H51" s="365"/>
      <c r="I51" s="365"/>
    </row>
    <row r="52" spans="1:11" ht="15.75" customHeight="1">
      <c r="A52" s="392"/>
      <c r="B52" s="393" t="s">
        <v>23</v>
      </c>
      <c r="C52" s="355" t="s">
        <v>986</v>
      </c>
      <c r="D52" s="368" t="s">
        <v>942</v>
      </c>
      <c r="E52" s="362">
        <v>50</v>
      </c>
      <c r="F52" s="363">
        <v>0</v>
      </c>
      <c r="G52" s="394">
        <f t="shared" si="0"/>
        <v>0</v>
      </c>
      <c r="H52" s="365"/>
      <c r="I52" s="365"/>
    </row>
    <row r="53" spans="1:11" ht="15.75" customHeight="1">
      <c r="A53" s="392"/>
      <c r="B53" s="393"/>
      <c r="C53" s="355"/>
      <c r="D53" s="368"/>
      <c r="E53" s="362"/>
      <c r="F53" s="363"/>
      <c r="G53" s="395">
        <f>SUM(G35:G52)</f>
        <v>0</v>
      </c>
      <c r="H53" s="365"/>
      <c r="I53" s="365"/>
    </row>
    <row r="54" spans="1:11" ht="15.75" customHeight="1">
      <c r="A54" s="392"/>
      <c r="B54" s="393"/>
      <c r="C54" s="355"/>
      <c r="D54" s="368"/>
      <c r="E54" s="362"/>
      <c r="F54" s="363"/>
      <c r="G54" s="362"/>
      <c r="H54" s="365"/>
      <c r="I54" s="365"/>
    </row>
    <row r="55" spans="1:11" ht="15.75" customHeight="1">
      <c r="A55" s="334" t="s">
        <v>882</v>
      </c>
      <c r="B55" s="378" t="s">
        <v>883</v>
      </c>
      <c r="C55" s="335" t="s">
        <v>884</v>
      </c>
      <c r="D55" s="334" t="s">
        <v>885</v>
      </c>
      <c r="E55" s="336" t="s">
        <v>886</v>
      </c>
      <c r="F55" s="337" t="s">
        <v>887</v>
      </c>
      <c r="G55" s="337" t="s">
        <v>888</v>
      </c>
      <c r="H55" s="337" t="s">
        <v>889</v>
      </c>
      <c r="I55" s="337" t="s">
        <v>889</v>
      </c>
    </row>
    <row r="56" spans="1:11" ht="15.75" customHeight="1">
      <c r="A56" s="338" t="s">
        <v>890</v>
      </c>
      <c r="B56" s="379"/>
      <c r="C56" s="339" t="s">
        <v>3</v>
      </c>
      <c r="D56" s="338" t="s">
        <v>891</v>
      </c>
      <c r="E56" s="340" t="s">
        <v>3</v>
      </c>
      <c r="F56" s="341" t="s">
        <v>892</v>
      </c>
      <c r="G56" s="341" t="s">
        <v>754</v>
      </c>
      <c r="H56" s="341" t="s">
        <v>893</v>
      </c>
      <c r="I56" s="341" t="s">
        <v>754</v>
      </c>
    </row>
    <row r="57" spans="1:11" ht="15.75" customHeight="1">
      <c r="A57" s="368"/>
      <c r="B57" s="393"/>
      <c r="C57" s="355"/>
      <c r="D57" s="368"/>
      <c r="E57" s="362"/>
      <c r="F57" s="363"/>
      <c r="G57" s="362"/>
      <c r="H57" s="365"/>
      <c r="I57" s="365"/>
    </row>
    <row r="58" spans="1:11" ht="15.75" customHeight="1">
      <c r="A58" s="368"/>
      <c r="B58" s="393"/>
      <c r="C58" s="396" t="s">
        <v>953</v>
      </c>
      <c r="D58" s="368"/>
      <c r="E58" s="362"/>
      <c r="F58" s="363"/>
      <c r="G58" s="362"/>
      <c r="H58" s="365"/>
      <c r="I58" s="365"/>
    </row>
    <row r="59" spans="1:11" ht="15.75" customHeight="1">
      <c r="A59" s="368"/>
      <c r="B59" s="393"/>
      <c r="C59" s="396"/>
      <c r="D59" s="368"/>
      <c r="E59" s="362"/>
      <c r="F59" s="363"/>
      <c r="G59" s="362"/>
      <c r="H59" s="365"/>
      <c r="I59" s="365"/>
    </row>
    <row r="60" spans="1:11" ht="15.75" customHeight="1">
      <c r="A60" s="368"/>
      <c r="B60" s="393" t="s">
        <v>987</v>
      </c>
      <c r="C60" s="355" t="s">
        <v>956</v>
      </c>
      <c r="D60" s="368" t="s">
        <v>126</v>
      </c>
      <c r="E60" s="362">
        <v>80</v>
      </c>
      <c r="F60" s="363">
        <v>0</v>
      </c>
      <c r="G60" s="362">
        <f>PRODUCT(E60:F60)</f>
        <v>0</v>
      </c>
      <c r="H60" s="365"/>
      <c r="I60" s="365"/>
    </row>
    <row r="61" spans="1:11" ht="15.75" customHeight="1">
      <c r="A61" s="368"/>
      <c r="B61" s="393" t="s">
        <v>988</v>
      </c>
      <c r="C61" s="355" t="s">
        <v>989</v>
      </c>
      <c r="D61" s="368" t="s">
        <v>64</v>
      </c>
      <c r="E61" s="362">
        <v>20</v>
      </c>
      <c r="F61" s="363">
        <v>0</v>
      </c>
      <c r="G61" s="362">
        <f>PRODUCT(E61:F61)</f>
        <v>0</v>
      </c>
      <c r="H61" s="365"/>
      <c r="I61" s="365"/>
    </row>
    <row r="62" spans="1:11" ht="15.75" customHeight="1">
      <c r="A62" s="368"/>
      <c r="B62" s="393" t="s">
        <v>990</v>
      </c>
      <c r="C62" s="355" t="s">
        <v>991</v>
      </c>
      <c r="D62" s="368" t="s">
        <v>126</v>
      </c>
      <c r="E62" s="362">
        <v>4</v>
      </c>
      <c r="F62" s="363">
        <v>0</v>
      </c>
      <c r="G62" s="362">
        <f>PRODUCT(E62:F62)</f>
        <v>0</v>
      </c>
      <c r="I62" s="365"/>
    </row>
    <row r="63" spans="1:11" ht="15.75" customHeight="1">
      <c r="A63" s="392"/>
      <c r="B63" s="393" t="s">
        <v>992</v>
      </c>
      <c r="C63" s="355" t="s">
        <v>993</v>
      </c>
      <c r="D63" s="368" t="s">
        <v>126</v>
      </c>
      <c r="E63" s="362">
        <v>42</v>
      </c>
      <c r="F63" s="363">
        <v>0</v>
      </c>
      <c r="G63" s="362">
        <f>PRODUCT(E63:F63)</f>
        <v>0</v>
      </c>
    </row>
    <row r="64" spans="1:11" ht="15.75" customHeight="1">
      <c r="A64" s="392"/>
      <c r="B64" s="393" t="s">
        <v>994</v>
      </c>
      <c r="C64" s="355" t="s">
        <v>995</v>
      </c>
      <c r="D64" s="368" t="s">
        <v>126</v>
      </c>
      <c r="E64" s="362">
        <v>135</v>
      </c>
      <c r="F64" s="363">
        <v>0</v>
      </c>
      <c r="G64" s="362">
        <f t="shared" ref="G64:G69" si="1">PRODUCT(E64:F64)</f>
        <v>0</v>
      </c>
      <c r="K64">
        <v>3</v>
      </c>
    </row>
    <row r="65" spans="1:7" ht="15.75" customHeight="1">
      <c r="A65" s="392"/>
      <c r="B65" s="393" t="s">
        <v>996</v>
      </c>
      <c r="C65" s="355" t="s">
        <v>997</v>
      </c>
      <c r="D65" s="368" t="s">
        <v>126</v>
      </c>
      <c r="E65" s="362">
        <v>315</v>
      </c>
      <c r="F65" s="363">
        <v>0</v>
      </c>
      <c r="G65" s="362">
        <f t="shared" si="1"/>
        <v>0</v>
      </c>
    </row>
    <row r="66" spans="1:7" ht="15.75" customHeight="1">
      <c r="A66" s="392"/>
      <c r="B66" s="393" t="s">
        <v>998</v>
      </c>
      <c r="C66" s="355" t="s">
        <v>999</v>
      </c>
      <c r="D66" s="368" t="s">
        <v>126</v>
      </c>
      <c r="E66" s="362">
        <v>115</v>
      </c>
      <c r="F66" s="363">
        <v>0</v>
      </c>
      <c r="G66" s="362">
        <f t="shared" si="1"/>
        <v>0</v>
      </c>
    </row>
    <row r="67" spans="1:7" ht="15.75" customHeight="1">
      <c r="A67" s="392"/>
      <c r="B67" s="393" t="s">
        <v>1000</v>
      </c>
      <c r="C67" s="355" t="s">
        <v>1001</v>
      </c>
      <c r="D67" s="368" t="s">
        <v>126</v>
      </c>
      <c r="E67" s="362">
        <v>85</v>
      </c>
      <c r="F67" s="363">
        <v>0</v>
      </c>
      <c r="G67" s="362">
        <f t="shared" si="1"/>
        <v>0</v>
      </c>
    </row>
    <row r="68" spans="1:7" ht="15.75" customHeight="1">
      <c r="A68" s="392"/>
      <c r="B68" s="393" t="s">
        <v>1002</v>
      </c>
      <c r="C68" s="355" t="s">
        <v>1003</v>
      </c>
      <c r="D68" s="368" t="s">
        <v>126</v>
      </c>
      <c r="E68" s="362">
        <v>640</v>
      </c>
      <c r="F68" s="363">
        <v>0</v>
      </c>
      <c r="G68" s="362">
        <f t="shared" si="1"/>
        <v>0</v>
      </c>
    </row>
    <row r="69" spans="1:7" ht="15.75" customHeight="1">
      <c r="A69" s="392"/>
      <c r="B69" s="393" t="s">
        <v>1004</v>
      </c>
      <c r="C69" s="355" t="s">
        <v>920</v>
      </c>
      <c r="D69" s="368" t="s">
        <v>64</v>
      </c>
      <c r="E69" s="362">
        <v>48</v>
      </c>
      <c r="F69" s="363">
        <v>0</v>
      </c>
      <c r="G69" s="362">
        <f t="shared" si="1"/>
        <v>0</v>
      </c>
    </row>
    <row r="70" spans="1:7" ht="15.75" customHeight="1">
      <c r="A70" s="392"/>
      <c r="B70" s="393" t="s">
        <v>1005</v>
      </c>
      <c r="C70" s="355" t="s">
        <v>1006</v>
      </c>
      <c r="D70" s="368" t="s">
        <v>64</v>
      </c>
      <c r="E70" s="362">
        <v>48</v>
      </c>
      <c r="F70" s="363">
        <v>0</v>
      </c>
      <c r="G70" s="362">
        <f>PRODUCT(E70:F70)</f>
        <v>0</v>
      </c>
    </row>
    <row r="71" spans="1:7" ht="15.75" customHeight="1">
      <c r="A71" s="392"/>
      <c r="B71" s="393" t="s">
        <v>1007</v>
      </c>
      <c r="C71" s="355" t="s">
        <v>1008</v>
      </c>
      <c r="D71" s="368" t="s">
        <v>64</v>
      </c>
      <c r="E71" s="362">
        <v>12</v>
      </c>
      <c r="F71" s="363">
        <v>0</v>
      </c>
      <c r="G71" s="362">
        <f t="shared" ref="G71:G76" si="2">PRODUCT(E71:F71)</f>
        <v>0</v>
      </c>
    </row>
    <row r="72" spans="1:7" ht="15.75" customHeight="1">
      <c r="A72" s="392"/>
      <c r="B72" s="393" t="s">
        <v>1009</v>
      </c>
      <c r="C72" s="355" t="s">
        <v>1010</v>
      </c>
      <c r="D72" s="368" t="s">
        <v>64</v>
      </c>
      <c r="E72" s="362">
        <v>4</v>
      </c>
      <c r="F72" s="363">
        <v>0</v>
      </c>
      <c r="G72" s="362">
        <f t="shared" si="2"/>
        <v>0</v>
      </c>
    </row>
    <row r="73" spans="1:7" ht="15.75" customHeight="1">
      <c r="A73" s="392"/>
      <c r="B73" s="393" t="s">
        <v>1011</v>
      </c>
      <c r="C73" s="355" t="s">
        <v>1012</v>
      </c>
      <c r="D73" s="368" t="s">
        <v>64</v>
      </c>
      <c r="E73" s="362">
        <v>18</v>
      </c>
      <c r="F73" s="363">
        <v>0</v>
      </c>
      <c r="G73" s="362">
        <f t="shared" si="2"/>
        <v>0</v>
      </c>
    </row>
    <row r="74" spans="1:7" ht="15.75" customHeight="1">
      <c r="A74" s="392"/>
      <c r="B74" s="393" t="s">
        <v>1013</v>
      </c>
      <c r="C74" s="355" t="s">
        <v>1014</v>
      </c>
      <c r="D74" s="368" t="s">
        <v>64</v>
      </c>
      <c r="E74" s="362">
        <v>6</v>
      </c>
      <c r="F74" s="363">
        <v>0</v>
      </c>
      <c r="G74" s="362">
        <f>PRODUCT(E74:F74)</f>
        <v>0</v>
      </c>
    </row>
    <row r="75" spans="1:7" ht="15.75" customHeight="1">
      <c r="A75" s="392"/>
      <c r="B75" s="393" t="s">
        <v>1015</v>
      </c>
      <c r="C75" s="355" t="s">
        <v>975</v>
      </c>
      <c r="D75" s="368" t="s">
        <v>64</v>
      </c>
      <c r="E75" s="362">
        <v>26</v>
      </c>
      <c r="F75" s="363">
        <v>0</v>
      </c>
      <c r="G75" s="362">
        <f t="shared" si="2"/>
        <v>0</v>
      </c>
    </row>
    <row r="76" spans="1:7" ht="15.75" customHeight="1">
      <c r="A76" s="392"/>
      <c r="B76" s="393" t="s">
        <v>1016</v>
      </c>
      <c r="C76" s="355" t="s">
        <v>1017</v>
      </c>
      <c r="D76" s="368" t="s">
        <v>64</v>
      </c>
      <c r="E76" s="362">
        <v>4</v>
      </c>
      <c r="F76" s="363">
        <v>0</v>
      </c>
      <c r="G76" s="362">
        <f t="shared" si="2"/>
        <v>0</v>
      </c>
    </row>
    <row r="77" spans="1:7" ht="15.75" customHeight="1">
      <c r="A77" s="392"/>
      <c r="B77" s="393" t="s">
        <v>1018</v>
      </c>
      <c r="C77" s="355" t="s">
        <v>906</v>
      </c>
      <c r="D77" s="368" t="s">
        <v>64</v>
      </c>
      <c r="E77" s="362">
        <v>8</v>
      </c>
      <c r="F77" s="363">
        <v>0</v>
      </c>
      <c r="G77" s="362">
        <f>PRODUCT(E77:F77)</f>
        <v>0</v>
      </c>
    </row>
    <row r="78" spans="1:7" ht="15.75" customHeight="1">
      <c r="A78" s="392"/>
      <c r="B78" s="393" t="s">
        <v>1019</v>
      </c>
      <c r="C78" s="355" t="s">
        <v>1020</v>
      </c>
      <c r="D78" s="368" t="s">
        <v>64</v>
      </c>
      <c r="E78" s="362">
        <v>6</v>
      </c>
      <c r="F78" s="363">
        <v>0</v>
      </c>
      <c r="G78" s="362">
        <f>PRODUCT(E78:F78)</f>
        <v>0</v>
      </c>
    </row>
    <row r="79" spans="1:7" ht="15.75" customHeight="1">
      <c r="A79" s="392"/>
      <c r="B79" s="393" t="s">
        <v>1021</v>
      </c>
      <c r="C79" s="355" t="s">
        <v>1022</v>
      </c>
      <c r="D79" s="368" t="s">
        <v>294</v>
      </c>
      <c r="E79" s="362">
        <v>2</v>
      </c>
      <c r="F79" s="363">
        <v>0</v>
      </c>
      <c r="G79" s="362">
        <f>PRODUCT(E79:F79)</f>
        <v>0</v>
      </c>
    </row>
    <row r="80" spans="1:7" ht="15.75" customHeight="1">
      <c r="A80" s="392"/>
      <c r="B80" s="393" t="s">
        <v>1023</v>
      </c>
      <c r="C80" s="355" t="s">
        <v>930</v>
      </c>
      <c r="D80" s="368" t="s">
        <v>126</v>
      </c>
      <c r="E80" s="362">
        <v>640</v>
      </c>
      <c r="F80" s="363">
        <v>0</v>
      </c>
      <c r="G80" s="362">
        <f>PRODUCT(E80:F80)</f>
        <v>0</v>
      </c>
    </row>
    <row r="81" spans="1:11" ht="15.75" customHeight="1">
      <c r="A81" s="392"/>
      <c r="B81" s="393" t="s">
        <v>1024</v>
      </c>
      <c r="C81" s="355" t="s">
        <v>1025</v>
      </c>
      <c r="D81" s="368" t="s">
        <v>126</v>
      </c>
      <c r="E81" s="362">
        <v>640</v>
      </c>
      <c r="F81" s="363">
        <v>0</v>
      </c>
      <c r="G81" s="362">
        <f>PRODUCT(E81:F81)</f>
        <v>0</v>
      </c>
    </row>
    <row r="82" spans="1:11" ht="15.75" customHeight="1">
      <c r="A82" s="392"/>
      <c r="B82" s="393"/>
      <c r="C82" s="355"/>
      <c r="D82" s="368"/>
      <c r="E82" s="362"/>
      <c r="F82" s="363"/>
      <c r="G82" s="362"/>
    </row>
    <row r="83" spans="1:11" ht="15.75" customHeight="1">
      <c r="A83" s="392"/>
      <c r="B83" s="393" t="s">
        <v>1026</v>
      </c>
      <c r="C83" s="355" t="s">
        <v>1027</v>
      </c>
      <c r="D83" s="368" t="s">
        <v>64</v>
      </c>
      <c r="E83" s="362">
        <v>20</v>
      </c>
      <c r="F83" s="363">
        <v>0</v>
      </c>
      <c r="G83" s="362">
        <f>PRODUCT(E83:F83)</f>
        <v>0</v>
      </c>
    </row>
    <row r="84" spans="1:11" ht="15.75" customHeight="1">
      <c r="A84" s="392"/>
      <c r="B84" s="393" t="s">
        <v>1028</v>
      </c>
      <c r="C84" s="355" t="s">
        <v>877</v>
      </c>
      <c r="D84" s="368" t="s">
        <v>294</v>
      </c>
      <c r="E84" s="362">
        <v>1</v>
      </c>
      <c r="F84" s="363">
        <v>0</v>
      </c>
      <c r="G84" s="362">
        <f>PRODUCT(E84:F84)</f>
        <v>0</v>
      </c>
    </row>
    <row r="85" spans="1:11" ht="15.75" customHeight="1">
      <c r="A85" s="392"/>
      <c r="B85" s="393" t="s">
        <v>23</v>
      </c>
      <c r="C85" s="355" t="s">
        <v>986</v>
      </c>
      <c r="D85" s="368" t="s">
        <v>942</v>
      </c>
      <c r="E85" s="362">
        <v>50</v>
      </c>
      <c r="F85" s="363">
        <v>0</v>
      </c>
      <c r="G85" s="394">
        <f>PRODUCT(E85:F85)</f>
        <v>0</v>
      </c>
      <c r="K85">
        <v>4</v>
      </c>
    </row>
    <row r="86" spans="1:11" ht="15.75" customHeight="1">
      <c r="A86" s="392"/>
      <c r="B86" s="393"/>
      <c r="C86" s="355"/>
      <c r="D86" s="368"/>
      <c r="E86" s="362"/>
      <c r="F86" s="363"/>
      <c r="G86" s="395">
        <f>SUM(G60:G85)</f>
        <v>0</v>
      </c>
    </row>
    <row r="87" spans="1:11" ht="15.75" customHeight="1">
      <c r="A87" s="368"/>
      <c r="B87" s="393"/>
      <c r="C87" s="355"/>
      <c r="D87" s="368"/>
      <c r="E87" s="362"/>
      <c r="F87" s="363"/>
      <c r="G87" s="362"/>
      <c r="H87" s="365"/>
      <c r="I87" s="365"/>
    </row>
    <row r="88" spans="1:11" ht="15.75" customHeight="1">
      <c r="A88" s="368"/>
      <c r="B88" s="393"/>
      <c r="C88" s="396" t="s">
        <v>954</v>
      </c>
      <c r="D88" s="368"/>
      <c r="E88" s="362"/>
      <c r="F88" s="363"/>
      <c r="G88" s="362"/>
      <c r="H88" s="365"/>
      <c r="I88" s="365"/>
    </row>
    <row r="89" spans="1:11" ht="15.75" customHeight="1">
      <c r="A89" s="368"/>
      <c r="B89" s="393"/>
      <c r="C89" s="355"/>
      <c r="D89" s="368"/>
      <c r="E89" s="362"/>
      <c r="F89" s="363"/>
      <c r="G89" s="395"/>
    </row>
    <row r="90" spans="1:11" ht="15.75" customHeight="1">
      <c r="A90" s="368"/>
      <c r="B90" s="393" t="s">
        <v>1029</v>
      </c>
      <c r="C90" s="355" t="s">
        <v>1030</v>
      </c>
      <c r="D90" s="368" t="s">
        <v>294</v>
      </c>
      <c r="E90" s="362">
        <v>9</v>
      </c>
      <c r="F90" s="363">
        <v>0</v>
      </c>
      <c r="G90" s="362">
        <f t="shared" ref="G90:G99" si="3">PRODUCT(E90:F90)</f>
        <v>0</v>
      </c>
      <c r="K90">
        <v>5</v>
      </c>
    </row>
    <row r="91" spans="1:11" ht="15.75" customHeight="1">
      <c r="A91" s="368"/>
      <c r="B91" s="393" t="s">
        <v>1031</v>
      </c>
      <c r="C91" s="355" t="s">
        <v>1032</v>
      </c>
      <c r="D91" s="368" t="s">
        <v>294</v>
      </c>
      <c r="E91" s="362">
        <v>9</v>
      </c>
      <c r="F91" s="363">
        <v>0</v>
      </c>
      <c r="G91" s="362">
        <f t="shared" si="3"/>
        <v>0</v>
      </c>
    </row>
    <row r="92" spans="1:11" ht="15.75" customHeight="1">
      <c r="A92" s="368"/>
      <c r="B92" s="393" t="s">
        <v>1033</v>
      </c>
      <c r="C92" s="355" t="s">
        <v>1034</v>
      </c>
      <c r="D92" s="368" t="s">
        <v>294</v>
      </c>
      <c r="E92" s="362">
        <v>4</v>
      </c>
      <c r="F92" s="363">
        <v>0</v>
      </c>
      <c r="G92" s="362">
        <f t="shared" si="3"/>
        <v>0</v>
      </c>
    </row>
    <row r="93" spans="1:11" ht="15.75" customHeight="1">
      <c r="A93" s="368"/>
      <c r="B93" s="393" t="s">
        <v>1035</v>
      </c>
      <c r="C93" s="355" t="s">
        <v>1036</v>
      </c>
      <c r="D93" s="368" t="s">
        <v>294</v>
      </c>
      <c r="E93" s="362">
        <v>10</v>
      </c>
      <c r="F93" s="363">
        <v>0</v>
      </c>
      <c r="G93" s="362">
        <f t="shared" si="3"/>
        <v>0</v>
      </c>
    </row>
    <row r="94" spans="1:11" ht="15.75" customHeight="1">
      <c r="A94" s="368"/>
      <c r="B94" s="393" t="s">
        <v>1037</v>
      </c>
      <c r="C94" s="355" t="s">
        <v>1038</v>
      </c>
      <c r="D94" s="368" t="s">
        <v>294</v>
      </c>
      <c r="E94" s="362">
        <v>1</v>
      </c>
      <c r="F94" s="363">
        <v>0</v>
      </c>
      <c r="G94" s="362">
        <f t="shared" si="3"/>
        <v>0</v>
      </c>
    </row>
    <row r="95" spans="1:11" ht="15.75" customHeight="1">
      <c r="A95" s="368"/>
      <c r="B95" s="393" t="s">
        <v>1039</v>
      </c>
      <c r="C95" s="355" t="s">
        <v>1040</v>
      </c>
      <c r="D95" s="368" t="s">
        <v>64</v>
      </c>
      <c r="E95" s="362">
        <v>5</v>
      </c>
      <c r="F95" s="363">
        <v>0</v>
      </c>
      <c r="G95" s="362">
        <f t="shared" si="3"/>
        <v>0</v>
      </c>
    </row>
    <row r="96" spans="1:11" ht="15.75" customHeight="1">
      <c r="A96" s="368"/>
      <c r="B96" s="393" t="s">
        <v>1041</v>
      </c>
      <c r="C96" s="355" t="s">
        <v>1042</v>
      </c>
      <c r="D96" s="368" t="s">
        <v>64</v>
      </c>
      <c r="E96" s="362">
        <v>10</v>
      </c>
      <c r="F96" s="363">
        <v>0</v>
      </c>
      <c r="G96" s="362">
        <f t="shared" si="3"/>
        <v>0</v>
      </c>
    </row>
    <row r="97" spans="1:7" ht="15.75" customHeight="1">
      <c r="A97" s="368"/>
      <c r="B97" s="393" t="s">
        <v>1043</v>
      </c>
      <c r="C97" s="355" t="s">
        <v>1044</v>
      </c>
      <c r="D97" s="368" t="s">
        <v>64</v>
      </c>
      <c r="E97" s="362">
        <v>5</v>
      </c>
      <c r="F97" s="363">
        <v>0</v>
      </c>
      <c r="G97" s="362">
        <f t="shared" si="3"/>
        <v>0</v>
      </c>
    </row>
    <row r="98" spans="1:7" ht="15.75" customHeight="1">
      <c r="A98" s="368"/>
      <c r="B98" s="393" t="s">
        <v>1043</v>
      </c>
      <c r="C98" s="355" t="s">
        <v>1045</v>
      </c>
      <c r="D98" s="368" t="s">
        <v>64</v>
      </c>
      <c r="E98" s="362">
        <v>1</v>
      </c>
      <c r="F98" s="363">
        <v>0</v>
      </c>
      <c r="G98" s="362">
        <f t="shared" si="3"/>
        <v>0</v>
      </c>
    </row>
    <row r="99" spans="1:7" ht="15.75" customHeight="1">
      <c r="A99" s="368"/>
      <c r="B99" s="393" t="s">
        <v>1046</v>
      </c>
      <c r="C99" s="355" t="s">
        <v>877</v>
      </c>
      <c r="D99" s="368" t="s">
        <v>294</v>
      </c>
      <c r="E99" s="362">
        <v>1</v>
      </c>
      <c r="F99" s="363">
        <v>0</v>
      </c>
      <c r="G99" s="394">
        <f t="shared" si="3"/>
        <v>0</v>
      </c>
    </row>
    <row r="100" spans="1:7" ht="15.75" customHeight="1">
      <c r="A100" s="368"/>
      <c r="B100" s="393"/>
      <c r="C100" s="355"/>
      <c r="D100" s="368"/>
      <c r="E100" s="362"/>
      <c r="F100" s="363"/>
      <c r="G100" s="395">
        <f>SUM(G90:G99)</f>
        <v>0</v>
      </c>
    </row>
    <row r="101" spans="1:7" ht="15.75" customHeight="1">
      <c r="A101" s="368"/>
      <c r="B101" s="393"/>
      <c r="C101" s="355"/>
      <c r="D101" s="368"/>
      <c r="E101" s="362"/>
      <c r="F101" s="363"/>
      <c r="G101" s="362"/>
    </row>
    <row r="102" spans="1:7" ht="15.75" customHeight="1">
      <c r="A102" s="368"/>
      <c r="B102" s="393"/>
      <c r="C102" s="355"/>
      <c r="D102" s="368"/>
      <c r="E102" s="362"/>
      <c r="F102" s="363"/>
      <c r="G102" s="395"/>
    </row>
    <row r="103" spans="1:7" ht="15.75" customHeight="1">
      <c r="A103" s="392"/>
      <c r="B103" s="393"/>
      <c r="C103" s="355" t="s">
        <v>944</v>
      </c>
      <c r="D103" s="368"/>
      <c r="E103" s="362"/>
      <c r="F103" s="363"/>
      <c r="G103" s="395"/>
    </row>
    <row r="104" spans="1:7" ht="15.75" customHeight="1">
      <c r="A104" s="392"/>
      <c r="B104" s="393"/>
      <c r="C104" s="355" t="s">
        <v>945</v>
      </c>
      <c r="D104" s="368"/>
      <c r="E104" s="362"/>
      <c r="F104" s="363"/>
      <c r="G104" s="395"/>
    </row>
    <row r="105" spans="1:7" ht="15.75" customHeight="1">
      <c r="A105" s="392"/>
      <c r="B105" s="393"/>
      <c r="C105" s="355" t="s">
        <v>946</v>
      </c>
      <c r="D105" s="368"/>
      <c r="E105" s="362"/>
      <c r="F105" s="363"/>
      <c r="G105" s="395"/>
    </row>
    <row r="106" spans="1:7" ht="15.75" customHeight="1">
      <c r="A106" s="392"/>
      <c r="B106" s="393"/>
      <c r="C106" s="355" t="s">
        <v>947</v>
      </c>
      <c r="D106" s="368"/>
      <c r="E106" s="362"/>
      <c r="F106" s="363"/>
      <c r="G106" s="395"/>
    </row>
    <row r="107" spans="1:7" ht="15.75" customHeight="1">
      <c r="A107" s="392"/>
      <c r="B107" s="393"/>
      <c r="C107" s="355" t="s">
        <v>948</v>
      </c>
      <c r="D107" s="368"/>
      <c r="E107" s="362"/>
      <c r="F107" s="363"/>
      <c r="G107" s="395"/>
    </row>
    <row r="108" spans="1:7" ht="15.75" customHeight="1">
      <c r="A108" s="392"/>
      <c r="B108" s="393"/>
      <c r="C108" s="355" t="s">
        <v>3</v>
      </c>
      <c r="D108" s="368"/>
      <c r="E108" s="362"/>
      <c r="F108" s="363"/>
      <c r="G108" s="395"/>
    </row>
    <row r="109" spans="1:7" ht="15.75" customHeight="1">
      <c r="A109" s="368"/>
      <c r="B109" s="393"/>
      <c r="C109" s="355"/>
      <c r="D109" s="368"/>
      <c r="E109" s="362"/>
      <c r="F109" s="363"/>
      <c r="G109" s="395"/>
    </row>
    <row r="110" spans="1:7" ht="15.75" customHeight="1">
      <c r="A110" s="368"/>
      <c r="B110" s="393"/>
      <c r="C110" s="355"/>
      <c r="D110" s="368"/>
      <c r="E110" s="362"/>
      <c r="F110" s="363"/>
      <c r="G110" s="395"/>
    </row>
    <row r="111" spans="1:7" ht="15.75" customHeight="1">
      <c r="A111" s="368"/>
      <c r="B111" s="393"/>
      <c r="C111" s="355"/>
      <c r="D111" s="368"/>
      <c r="E111" s="362"/>
      <c r="F111" s="363"/>
      <c r="G111" s="395"/>
    </row>
    <row r="112" spans="1:7" ht="15.75" customHeight="1">
      <c r="A112" s="368"/>
      <c r="B112" s="393"/>
      <c r="C112" s="355"/>
      <c r="D112" s="368"/>
      <c r="E112" s="362"/>
      <c r="F112" s="363"/>
      <c r="G112" s="395"/>
    </row>
    <row r="113" spans="1:7" ht="15.75" customHeight="1">
      <c r="A113" s="368"/>
      <c r="B113" s="393"/>
      <c r="C113" s="355"/>
      <c r="D113" s="368"/>
      <c r="E113" s="362"/>
      <c r="F113" s="363"/>
      <c r="G113" s="395"/>
    </row>
    <row r="114" spans="1:7" ht="15.75" customHeight="1">
      <c r="A114" s="368"/>
      <c r="B114" s="393"/>
      <c r="C114" s="355"/>
      <c r="D114" s="368"/>
      <c r="E114" s="362"/>
      <c r="F114" s="363"/>
      <c r="G114" s="395"/>
    </row>
    <row r="115" spans="1:7" ht="15.75" customHeight="1">
      <c r="A115" s="368"/>
      <c r="B115" s="393"/>
      <c r="C115" s="355"/>
      <c r="D115" s="368"/>
      <c r="E115" s="362"/>
      <c r="F115" s="363"/>
      <c r="G115" s="395"/>
    </row>
    <row r="116" spans="1:7" ht="15.75" customHeight="1">
      <c r="A116" s="368"/>
      <c r="B116" s="393"/>
      <c r="C116" s="355"/>
      <c r="D116" s="368"/>
      <c r="E116" s="362"/>
      <c r="F116" s="363"/>
      <c r="G116" s="395"/>
    </row>
    <row r="117" spans="1:7" ht="15.15" customHeight="1"/>
    <row r="118" spans="1:7" ht="15.15" customHeight="1"/>
    <row r="119" spans="1:7" ht="15.15" customHeight="1"/>
    <row r="120" spans="1:7" ht="15.15" customHeight="1"/>
    <row r="121" spans="1:7" ht="15.15" customHeight="1"/>
    <row r="122" spans="1:7" ht="15.15" customHeight="1"/>
    <row r="123" spans="1:7" ht="15.15" customHeight="1"/>
  </sheetData>
  <pageMargins left="0.78740157499999996" right="0.78740157499999996" top="0.984251969" bottom="0.984251969" header="0.4921259845" footer="0.4921259845"/>
  <pageSetup paperSize="9" scale="82" orientation="portrait" r:id="rId1"/>
  <headerFooter alignWithMargins="0"/>
  <rowBreaks count="1" manualBreakCount="1">
    <brk id="54" max="6" man="1"/>
  </rowBreaks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1"/>
  <sheetViews>
    <sheetView topLeftCell="A6" zoomScaleNormal="100" workbookViewId="0">
      <selection activeCell="G15" sqref="G15"/>
    </sheetView>
  </sheetViews>
  <sheetFormatPr defaultRowHeight="13.2"/>
  <cols>
    <col min="1" max="1" width="7.6640625" style="374" customWidth="1"/>
    <col min="2" max="2" width="15.6640625" style="374" customWidth="1"/>
    <col min="3" max="3" width="40.6640625" style="375" customWidth="1"/>
    <col min="4" max="4" width="6.6640625" style="374" customWidth="1"/>
    <col min="5" max="5" width="6.6640625" style="376" customWidth="1"/>
    <col min="6" max="6" width="10.6640625" style="377" customWidth="1"/>
    <col min="7" max="7" width="14.6640625" style="376" customWidth="1"/>
    <col min="8" max="9" width="10.6640625" style="350" customWidth="1"/>
    <col min="257" max="257" width="7.6640625" customWidth="1"/>
    <col min="258" max="258" width="15.6640625" customWidth="1"/>
    <col min="259" max="259" width="40.6640625" customWidth="1"/>
    <col min="260" max="261" width="6.6640625" customWidth="1"/>
    <col min="262" max="262" width="10.6640625" customWidth="1"/>
    <col min="263" max="263" width="14.6640625" customWidth="1"/>
    <col min="264" max="265" width="10.6640625" customWidth="1"/>
    <col min="513" max="513" width="7.6640625" customWidth="1"/>
    <col min="514" max="514" width="15.6640625" customWidth="1"/>
    <col min="515" max="515" width="40.6640625" customWidth="1"/>
    <col min="516" max="517" width="6.6640625" customWidth="1"/>
    <col min="518" max="518" width="10.6640625" customWidth="1"/>
    <col min="519" max="519" width="14.6640625" customWidth="1"/>
    <col min="520" max="521" width="10.6640625" customWidth="1"/>
    <col min="769" max="769" width="7.6640625" customWidth="1"/>
    <col min="770" max="770" width="15.6640625" customWidth="1"/>
    <col min="771" max="771" width="40.6640625" customWidth="1"/>
    <col min="772" max="773" width="6.6640625" customWidth="1"/>
    <col min="774" max="774" width="10.6640625" customWidth="1"/>
    <col min="775" max="775" width="14.6640625" customWidth="1"/>
    <col min="776" max="777" width="10.6640625" customWidth="1"/>
    <col min="1025" max="1025" width="7.6640625" customWidth="1"/>
    <col min="1026" max="1026" width="15.6640625" customWidth="1"/>
    <col min="1027" max="1027" width="40.6640625" customWidth="1"/>
    <col min="1028" max="1029" width="6.6640625" customWidth="1"/>
    <col min="1030" max="1030" width="10.6640625" customWidth="1"/>
    <col min="1031" max="1031" width="14.6640625" customWidth="1"/>
    <col min="1032" max="1033" width="10.6640625" customWidth="1"/>
    <col min="1281" max="1281" width="7.6640625" customWidth="1"/>
    <col min="1282" max="1282" width="15.6640625" customWidth="1"/>
    <col min="1283" max="1283" width="40.6640625" customWidth="1"/>
    <col min="1284" max="1285" width="6.6640625" customWidth="1"/>
    <col min="1286" max="1286" width="10.6640625" customWidth="1"/>
    <col min="1287" max="1287" width="14.6640625" customWidth="1"/>
    <col min="1288" max="1289" width="10.6640625" customWidth="1"/>
    <col min="1537" max="1537" width="7.6640625" customWidth="1"/>
    <col min="1538" max="1538" width="15.6640625" customWidth="1"/>
    <col min="1539" max="1539" width="40.6640625" customWidth="1"/>
    <col min="1540" max="1541" width="6.6640625" customWidth="1"/>
    <col min="1542" max="1542" width="10.6640625" customWidth="1"/>
    <col min="1543" max="1543" width="14.6640625" customWidth="1"/>
    <col min="1544" max="1545" width="10.6640625" customWidth="1"/>
    <col min="1793" max="1793" width="7.6640625" customWidth="1"/>
    <col min="1794" max="1794" width="15.6640625" customWidth="1"/>
    <col min="1795" max="1795" width="40.6640625" customWidth="1"/>
    <col min="1796" max="1797" width="6.6640625" customWidth="1"/>
    <col min="1798" max="1798" width="10.6640625" customWidth="1"/>
    <col min="1799" max="1799" width="14.6640625" customWidth="1"/>
    <col min="1800" max="1801" width="10.6640625" customWidth="1"/>
    <col min="2049" max="2049" width="7.6640625" customWidth="1"/>
    <col min="2050" max="2050" width="15.6640625" customWidth="1"/>
    <col min="2051" max="2051" width="40.6640625" customWidth="1"/>
    <col min="2052" max="2053" width="6.6640625" customWidth="1"/>
    <col min="2054" max="2054" width="10.6640625" customWidth="1"/>
    <col min="2055" max="2055" width="14.6640625" customWidth="1"/>
    <col min="2056" max="2057" width="10.6640625" customWidth="1"/>
    <col min="2305" max="2305" width="7.6640625" customWidth="1"/>
    <col min="2306" max="2306" width="15.6640625" customWidth="1"/>
    <col min="2307" max="2307" width="40.6640625" customWidth="1"/>
    <col min="2308" max="2309" width="6.6640625" customWidth="1"/>
    <col min="2310" max="2310" width="10.6640625" customWidth="1"/>
    <col min="2311" max="2311" width="14.6640625" customWidth="1"/>
    <col min="2312" max="2313" width="10.6640625" customWidth="1"/>
    <col min="2561" max="2561" width="7.6640625" customWidth="1"/>
    <col min="2562" max="2562" width="15.6640625" customWidth="1"/>
    <col min="2563" max="2563" width="40.6640625" customWidth="1"/>
    <col min="2564" max="2565" width="6.6640625" customWidth="1"/>
    <col min="2566" max="2566" width="10.6640625" customWidth="1"/>
    <col min="2567" max="2567" width="14.6640625" customWidth="1"/>
    <col min="2568" max="2569" width="10.6640625" customWidth="1"/>
    <col min="2817" max="2817" width="7.6640625" customWidth="1"/>
    <col min="2818" max="2818" width="15.6640625" customWidth="1"/>
    <col min="2819" max="2819" width="40.6640625" customWidth="1"/>
    <col min="2820" max="2821" width="6.6640625" customWidth="1"/>
    <col min="2822" max="2822" width="10.6640625" customWidth="1"/>
    <col min="2823" max="2823" width="14.6640625" customWidth="1"/>
    <col min="2824" max="2825" width="10.6640625" customWidth="1"/>
    <col min="3073" max="3073" width="7.6640625" customWidth="1"/>
    <col min="3074" max="3074" width="15.6640625" customWidth="1"/>
    <col min="3075" max="3075" width="40.6640625" customWidth="1"/>
    <col min="3076" max="3077" width="6.6640625" customWidth="1"/>
    <col min="3078" max="3078" width="10.6640625" customWidth="1"/>
    <col min="3079" max="3079" width="14.6640625" customWidth="1"/>
    <col min="3080" max="3081" width="10.6640625" customWidth="1"/>
    <col min="3329" max="3329" width="7.6640625" customWidth="1"/>
    <col min="3330" max="3330" width="15.6640625" customWidth="1"/>
    <col min="3331" max="3331" width="40.6640625" customWidth="1"/>
    <col min="3332" max="3333" width="6.6640625" customWidth="1"/>
    <col min="3334" max="3334" width="10.6640625" customWidth="1"/>
    <col min="3335" max="3335" width="14.6640625" customWidth="1"/>
    <col min="3336" max="3337" width="10.6640625" customWidth="1"/>
    <col min="3585" max="3585" width="7.6640625" customWidth="1"/>
    <col min="3586" max="3586" width="15.6640625" customWidth="1"/>
    <col min="3587" max="3587" width="40.6640625" customWidth="1"/>
    <col min="3588" max="3589" width="6.6640625" customWidth="1"/>
    <col min="3590" max="3590" width="10.6640625" customWidth="1"/>
    <col min="3591" max="3591" width="14.6640625" customWidth="1"/>
    <col min="3592" max="3593" width="10.6640625" customWidth="1"/>
    <col min="3841" max="3841" width="7.6640625" customWidth="1"/>
    <col min="3842" max="3842" width="15.6640625" customWidth="1"/>
    <col min="3843" max="3843" width="40.6640625" customWidth="1"/>
    <col min="3844" max="3845" width="6.6640625" customWidth="1"/>
    <col min="3846" max="3846" width="10.6640625" customWidth="1"/>
    <col min="3847" max="3847" width="14.6640625" customWidth="1"/>
    <col min="3848" max="3849" width="10.6640625" customWidth="1"/>
    <col min="4097" max="4097" width="7.6640625" customWidth="1"/>
    <col min="4098" max="4098" width="15.6640625" customWidth="1"/>
    <col min="4099" max="4099" width="40.6640625" customWidth="1"/>
    <col min="4100" max="4101" width="6.6640625" customWidth="1"/>
    <col min="4102" max="4102" width="10.6640625" customWidth="1"/>
    <col min="4103" max="4103" width="14.6640625" customWidth="1"/>
    <col min="4104" max="4105" width="10.6640625" customWidth="1"/>
    <col min="4353" max="4353" width="7.6640625" customWidth="1"/>
    <col min="4354" max="4354" width="15.6640625" customWidth="1"/>
    <col min="4355" max="4355" width="40.6640625" customWidth="1"/>
    <col min="4356" max="4357" width="6.6640625" customWidth="1"/>
    <col min="4358" max="4358" width="10.6640625" customWidth="1"/>
    <col min="4359" max="4359" width="14.6640625" customWidth="1"/>
    <col min="4360" max="4361" width="10.6640625" customWidth="1"/>
    <col min="4609" max="4609" width="7.6640625" customWidth="1"/>
    <col min="4610" max="4610" width="15.6640625" customWidth="1"/>
    <col min="4611" max="4611" width="40.6640625" customWidth="1"/>
    <col min="4612" max="4613" width="6.6640625" customWidth="1"/>
    <col min="4614" max="4614" width="10.6640625" customWidth="1"/>
    <col min="4615" max="4615" width="14.6640625" customWidth="1"/>
    <col min="4616" max="4617" width="10.6640625" customWidth="1"/>
    <col min="4865" max="4865" width="7.6640625" customWidth="1"/>
    <col min="4866" max="4866" width="15.6640625" customWidth="1"/>
    <col min="4867" max="4867" width="40.6640625" customWidth="1"/>
    <col min="4868" max="4869" width="6.6640625" customWidth="1"/>
    <col min="4870" max="4870" width="10.6640625" customWidth="1"/>
    <col min="4871" max="4871" width="14.6640625" customWidth="1"/>
    <col min="4872" max="4873" width="10.6640625" customWidth="1"/>
    <col min="5121" max="5121" width="7.6640625" customWidth="1"/>
    <col min="5122" max="5122" width="15.6640625" customWidth="1"/>
    <col min="5123" max="5123" width="40.6640625" customWidth="1"/>
    <col min="5124" max="5125" width="6.6640625" customWidth="1"/>
    <col min="5126" max="5126" width="10.6640625" customWidth="1"/>
    <col min="5127" max="5127" width="14.6640625" customWidth="1"/>
    <col min="5128" max="5129" width="10.6640625" customWidth="1"/>
    <col min="5377" max="5377" width="7.6640625" customWidth="1"/>
    <col min="5378" max="5378" width="15.6640625" customWidth="1"/>
    <col min="5379" max="5379" width="40.6640625" customWidth="1"/>
    <col min="5380" max="5381" width="6.6640625" customWidth="1"/>
    <col min="5382" max="5382" width="10.6640625" customWidth="1"/>
    <col min="5383" max="5383" width="14.6640625" customWidth="1"/>
    <col min="5384" max="5385" width="10.6640625" customWidth="1"/>
    <col min="5633" max="5633" width="7.6640625" customWidth="1"/>
    <col min="5634" max="5634" width="15.6640625" customWidth="1"/>
    <col min="5635" max="5635" width="40.6640625" customWidth="1"/>
    <col min="5636" max="5637" width="6.6640625" customWidth="1"/>
    <col min="5638" max="5638" width="10.6640625" customWidth="1"/>
    <col min="5639" max="5639" width="14.6640625" customWidth="1"/>
    <col min="5640" max="5641" width="10.6640625" customWidth="1"/>
    <col min="5889" max="5889" width="7.6640625" customWidth="1"/>
    <col min="5890" max="5890" width="15.6640625" customWidth="1"/>
    <col min="5891" max="5891" width="40.6640625" customWidth="1"/>
    <col min="5892" max="5893" width="6.6640625" customWidth="1"/>
    <col min="5894" max="5894" width="10.6640625" customWidth="1"/>
    <col min="5895" max="5895" width="14.6640625" customWidth="1"/>
    <col min="5896" max="5897" width="10.6640625" customWidth="1"/>
    <col min="6145" max="6145" width="7.6640625" customWidth="1"/>
    <col min="6146" max="6146" width="15.6640625" customWidth="1"/>
    <col min="6147" max="6147" width="40.6640625" customWidth="1"/>
    <col min="6148" max="6149" width="6.6640625" customWidth="1"/>
    <col min="6150" max="6150" width="10.6640625" customWidth="1"/>
    <col min="6151" max="6151" width="14.6640625" customWidth="1"/>
    <col min="6152" max="6153" width="10.6640625" customWidth="1"/>
    <col min="6401" max="6401" width="7.6640625" customWidth="1"/>
    <col min="6402" max="6402" width="15.6640625" customWidth="1"/>
    <col min="6403" max="6403" width="40.6640625" customWidth="1"/>
    <col min="6404" max="6405" width="6.6640625" customWidth="1"/>
    <col min="6406" max="6406" width="10.6640625" customWidth="1"/>
    <col min="6407" max="6407" width="14.6640625" customWidth="1"/>
    <col min="6408" max="6409" width="10.6640625" customWidth="1"/>
    <col min="6657" max="6657" width="7.6640625" customWidth="1"/>
    <col min="6658" max="6658" width="15.6640625" customWidth="1"/>
    <col min="6659" max="6659" width="40.6640625" customWidth="1"/>
    <col min="6660" max="6661" width="6.6640625" customWidth="1"/>
    <col min="6662" max="6662" width="10.6640625" customWidth="1"/>
    <col min="6663" max="6663" width="14.6640625" customWidth="1"/>
    <col min="6664" max="6665" width="10.6640625" customWidth="1"/>
    <col min="6913" max="6913" width="7.6640625" customWidth="1"/>
    <col min="6914" max="6914" width="15.6640625" customWidth="1"/>
    <col min="6915" max="6915" width="40.6640625" customWidth="1"/>
    <col min="6916" max="6917" width="6.6640625" customWidth="1"/>
    <col min="6918" max="6918" width="10.6640625" customWidth="1"/>
    <col min="6919" max="6919" width="14.6640625" customWidth="1"/>
    <col min="6920" max="6921" width="10.6640625" customWidth="1"/>
    <col min="7169" max="7169" width="7.6640625" customWidth="1"/>
    <col min="7170" max="7170" width="15.6640625" customWidth="1"/>
    <col min="7171" max="7171" width="40.6640625" customWidth="1"/>
    <col min="7172" max="7173" width="6.6640625" customWidth="1"/>
    <col min="7174" max="7174" width="10.6640625" customWidth="1"/>
    <col min="7175" max="7175" width="14.6640625" customWidth="1"/>
    <col min="7176" max="7177" width="10.6640625" customWidth="1"/>
    <col min="7425" max="7425" width="7.6640625" customWidth="1"/>
    <col min="7426" max="7426" width="15.6640625" customWidth="1"/>
    <col min="7427" max="7427" width="40.6640625" customWidth="1"/>
    <col min="7428" max="7429" width="6.6640625" customWidth="1"/>
    <col min="7430" max="7430" width="10.6640625" customWidth="1"/>
    <col min="7431" max="7431" width="14.6640625" customWidth="1"/>
    <col min="7432" max="7433" width="10.6640625" customWidth="1"/>
    <col min="7681" max="7681" width="7.6640625" customWidth="1"/>
    <col min="7682" max="7682" width="15.6640625" customWidth="1"/>
    <col min="7683" max="7683" width="40.6640625" customWidth="1"/>
    <col min="7684" max="7685" width="6.6640625" customWidth="1"/>
    <col min="7686" max="7686" width="10.6640625" customWidth="1"/>
    <col min="7687" max="7687" width="14.6640625" customWidth="1"/>
    <col min="7688" max="7689" width="10.6640625" customWidth="1"/>
    <col min="7937" max="7937" width="7.6640625" customWidth="1"/>
    <col min="7938" max="7938" width="15.6640625" customWidth="1"/>
    <col min="7939" max="7939" width="40.6640625" customWidth="1"/>
    <col min="7940" max="7941" width="6.6640625" customWidth="1"/>
    <col min="7942" max="7942" width="10.6640625" customWidth="1"/>
    <col min="7943" max="7943" width="14.6640625" customWidth="1"/>
    <col min="7944" max="7945" width="10.6640625" customWidth="1"/>
    <col min="8193" max="8193" width="7.6640625" customWidth="1"/>
    <col min="8194" max="8194" width="15.6640625" customWidth="1"/>
    <col min="8195" max="8195" width="40.6640625" customWidth="1"/>
    <col min="8196" max="8197" width="6.6640625" customWidth="1"/>
    <col min="8198" max="8198" width="10.6640625" customWidth="1"/>
    <col min="8199" max="8199" width="14.6640625" customWidth="1"/>
    <col min="8200" max="8201" width="10.6640625" customWidth="1"/>
    <col min="8449" max="8449" width="7.6640625" customWidth="1"/>
    <col min="8450" max="8450" width="15.6640625" customWidth="1"/>
    <col min="8451" max="8451" width="40.6640625" customWidth="1"/>
    <col min="8452" max="8453" width="6.6640625" customWidth="1"/>
    <col min="8454" max="8454" width="10.6640625" customWidth="1"/>
    <col min="8455" max="8455" width="14.6640625" customWidth="1"/>
    <col min="8456" max="8457" width="10.6640625" customWidth="1"/>
    <col min="8705" max="8705" width="7.6640625" customWidth="1"/>
    <col min="8706" max="8706" width="15.6640625" customWidth="1"/>
    <col min="8707" max="8707" width="40.6640625" customWidth="1"/>
    <col min="8708" max="8709" width="6.6640625" customWidth="1"/>
    <col min="8710" max="8710" width="10.6640625" customWidth="1"/>
    <col min="8711" max="8711" width="14.6640625" customWidth="1"/>
    <col min="8712" max="8713" width="10.6640625" customWidth="1"/>
    <col min="8961" max="8961" width="7.6640625" customWidth="1"/>
    <col min="8962" max="8962" width="15.6640625" customWidth="1"/>
    <col min="8963" max="8963" width="40.6640625" customWidth="1"/>
    <col min="8964" max="8965" width="6.6640625" customWidth="1"/>
    <col min="8966" max="8966" width="10.6640625" customWidth="1"/>
    <col min="8967" max="8967" width="14.6640625" customWidth="1"/>
    <col min="8968" max="8969" width="10.6640625" customWidth="1"/>
    <col min="9217" max="9217" width="7.6640625" customWidth="1"/>
    <col min="9218" max="9218" width="15.6640625" customWidth="1"/>
    <col min="9219" max="9219" width="40.6640625" customWidth="1"/>
    <col min="9220" max="9221" width="6.6640625" customWidth="1"/>
    <col min="9222" max="9222" width="10.6640625" customWidth="1"/>
    <col min="9223" max="9223" width="14.6640625" customWidth="1"/>
    <col min="9224" max="9225" width="10.6640625" customWidth="1"/>
    <col min="9473" max="9473" width="7.6640625" customWidth="1"/>
    <col min="9474" max="9474" width="15.6640625" customWidth="1"/>
    <col min="9475" max="9475" width="40.6640625" customWidth="1"/>
    <col min="9476" max="9477" width="6.6640625" customWidth="1"/>
    <col min="9478" max="9478" width="10.6640625" customWidth="1"/>
    <col min="9479" max="9479" width="14.6640625" customWidth="1"/>
    <col min="9480" max="9481" width="10.6640625" customWidth="1"/>
    <col min="9729" max="9729" width="7.6640625" customWidth="1"/>
    <col min="9730" max="9730" width="15.6640625" customWidth="1"/>
    <col min="9731" max="9731" width="40.6640625" customWidth="1"/>
    <col min="9732" max="9733" width="6.6640625" customWidth="1"/>
    <col min="9734" max="9734" width="10.6640625" customWidth="1"/>
    <col min="9735" max="9735" width="14.6640625" customWidth="1"/>
    <col min="9736" max="9737" width="10.6640625" customWidth="1"/>
    <col min="9985" max="9985" width="7.6640625" customWidth="1"/>
    <col min="9986" max="9986" width="15.6640625" customWidth="1"/>
    <col min="9987" max="9987" width="40.6640625" customWidth="1"/>
    <col min="9988" max="9989" width="6.6640625" customWidth="1"/>
    <col min="9990" max="9990" width="10.6640625" customWidth="1"/>
    <col min="9991" max="9991" width="14.6640625" customWidth="1"/>
    <col min="9992" max="9993" width="10.6640625" customWidth="1"/>
    <col min="10241" max="10241" width="7.6640625" customWidth="1"/>
    <col min="10242" max="10242" width="15.6640625" customWidth="1"/>
    <col min="10243" max="10243" width="40.6640625" customWidth="1"/>
    <col min="10244" max="10245" width="6.6640625" customWidth="1"/>
    <col min="10246" max="10246" width="10.6640625" customWidth="1"/>
    <col min="10247" max="10247" width="14.6640625" customWidth="1"/>
    <col min="10248" max="10249" width="10.6640625" customWidth="1"/>
    <col min="10497" max="10497" width="7.6640625" customWidth="1"/>
    <col min="10498" max="10498" width="15.6640625" customWidth="1"/>
    <col min="10499" max="10499" width="40.6640625" customWidth="1"/>
    <col min="10500" max="10501" width="6.6640625" customWidth="1"/>
    <col min="10502" max="10502" width="10.6640625" customWidth="1"/>
    <col min="10503" max="10503" width="14.6640625" customWidth="1"/>
    <col min="10504" max="10505" width="10.6640625" customWidth="1"/>
    <col min="10753" max="10753" width="7.6640625" customWidth="1"/>
    <col min="10754" max="10754" width="15.6640625" customWidth="1"/>
    <col min="10755" max="10755" width="40.6640625" customWidth="1"/>
    <col min="10756" max="10757" width="6.6640625" customWidth="1"/>
    <col min="10758" max="10758" width="10.6640625" customWidth="1"/>
    <col min="10759" max="10759" width="14.6640625" customWidth="1"/>
    <col min="10760" max="10761" width="10.6640625" customWidth="1"/>
    <col min="11009" max="11009" width="7.6640625" customWidth="1"/>
    <col min="11010" max="11010" width="15.6640625" customWidth="1"/>
    <col min="11011" max="11011" width="40.6640625" customWidth="1"/>
    <col min="11012" max="11013" width="6.6640625" customWidth="1"/>
    <col min="11014" max="11014" width="10.6640625" customWidth="1"/>
    <col min="11015" max="11015" width="14.6640625" customWidth="1"/>
    <col min="11016" max="11017" width="10.6640625" customWidth="1"/>
    <col min="11265" max="11265" width="7.6640625" customWidth="1"/>
    <col min="11266" max="11266" width="15.6640625" customWidth="1"/>
    <col min="11267" max="11267" width="40.6640625" customWidth="1"/>
    <col min="11268" max="11269" width="6.6640625" customWidth="1"/>
    <col min="11270" max="11270" width="10.6640625" customWidth="1"/>
    <col min="11271" max="11271" width="14.6640625" customWidth="1"/>
    <col min="11272" max="11273" width="10.6640625" customWidth="1"/>
    <col min="11521" max="11521" width="7.6640625" customWidth="1"/>
    <col min="11522" max="11522" width="15.6640625" customWidth="1"/>
    <col min="11523" max="11523" width="40.6640625" customWidth="1"/>
    <col min="11524" max="11525" width="6.6640625" customWidth="1"/>
    <col min="11526" max="11526" width="10.6640625" customWidth="1"/>
    <col min="11527" max="11527" width="14.6640625" customWidth="1"/>
    <col min="11528" max="11529" width="10.6640625" customWidth="1"/>
    <col min="11777" max="11777" width="7.6640625" customWidth="1"/>
    <col min="11778" max="11778" width="15.6640625" customWidth="1"/>
    <col min="11779" max="11779" width="40.6640625" customWidth="1"/>
    <col min="11780" max="11781" width="6.6640625" customWidth="1"/>
    <col min="11782" max="11782" width="10.6640625" customWidth="1"/>
    <col min="11783" max="11783" width="14.6640625" customWidth="1"/>
    <col min="11784" max="11785" width="10.6640625" customWidth="1"/>
    <col min="12033" max="12033" width="7.6640625" customWidth="1"/>
    <col min="12034" max="12034" width="15.6640625" customWidth="1"/>
    <col min="12035" max="12035" width="40.6640625" customWidth="1"/>
    <col min="12036" max="12037" width="6.6640625" customWidth="1"/>
    <col min="12038" max="12038" width="10.6640625" customWidth="1"/>
    <col min="12039" max="12039" width="14.6640625" customWidth="1"/>
    <col min="12040" max="12041" width="10.6640625" customWidth="1"/>
    <col min="12289" max="12289" width="7.6640625" customWidth="1"/>
    <col min="12290" max="12290" width="15.6640625" customWidth="1"/>
    <col min="12291" max="12291" width="40.6640625" customWidth="1"/>
    <col min="12292" max="12293" width="6.6640625" customWidth="1"/>
    <col min="12294" max="12294" width="10.6640625" customWidth="1"/>
    <col min="12295" max="12295" width="14.6640625" customWidth="1"/>
    <col min="12296" max="12297" width="10.6640625" customWidth="1"/>
    <col min="12545" max="12545" width="7.6640625" customWidth="1"/>
    <col min="12546" max="12546" width="15.6640625" customWidth="1"/>
    <col min="12547" max="12547" width="40.6640625" customWidth="1"/>
    <col min="12548" max="12549" width="6.6640625" customWidth="1"/>
    <col min="12550" max="12550" width="10.6640625" customWidth="1"/>
    <col min="12551" max="12551" width="14.6640625" customWidth="1"/>
    <col min="12552" max="12553" width="10.6640625" customWidth="1"/>
    <col min="12801" max="12801" width="7.6640625" customWidth="1"/>
    <col min="12802" max="12802" width="15.6640625" customWidth="1"/>
    <col min="12803" max="12803" width="40.6640625" customWidth="1"/>
    <col min="12804" max="12805" width="6.6640625" customWidth="1"/>
    <col min="12806" max="12806" width="10.6640625" customWidth="1"/>
    <col min="12807" max="12807" width="14.6640625" customWidth="1"/>
    <col min="12808" max="12809" width="10.6640625" customWidth="1"/>
    <col min="13057" max="13057" width="7.6640625" customWidth="1"/>
    <col min="13058" max="13058" width="15.6640625" customWidth="1"/>
    <col min="13059" max="13059" width="40.6640625" customWidth="1"/>
    <col min="13060" max="13061" width="6.6640625" customWidth="1"/>
    <col min="13062" max="13062" width="10.6640625" customWidth="1"/>
    <col min="13063" max="13063" width="14.6640625" customWidth="1"/>
    <col min="13064" max="13065" width="10.6640625" customWidth="1"/>
    <col min="13313" max="13313" width="7.6640625" customWidth="1"/>
    <col min="13314" max="13314" width="15.6640625" customWidth="1"/>
    <col min="13315" max="13315" width="40.6640625" customWidth="1"/>
    <col min="13316" max="13317" width="6.6640625" customWidth="1"/>
    <col min="13318" max="13318" width="10.6640625" customWidth="1"/>
    <col min="13319" max="13319" width="14.6640625" customWidth="1"/>
    <col min="13320" max="13321" width="10.6640625" customWidth="1"/>
    <col min="13569" max="13569" width="7.6640625" customWidth="1"/>
    <col min="13570" max="13570" width="15.6640625" customWidth="1"/>
    <col min="13571" max="13571" width="40.6640625" customWidth="1"/>
    <col min="13572" max="13573" width="6.6640625" customWidth="1"/>
    <col min="13574" max="13574" width="10.6640625" customWidth="1"/>
    <col min="13575" max="13575" width="14.6640625" customWidth="1"/>
    <col min="13576" max="13577" width="10.6640625" customWidth="1"/>
    <col min="13825" max="13825" width="7.6640625" customWidth="1"/>
    <col min="13826" max="13826" width="15.6640625" customWidth="1"/>
    <col min="13827" max="13827" width="40.6640625" customWidth="1"/>
    <col min="13828" max="13829" width="6.6640625" customWidth="1"/>
    <col min="13830" max="13830" width="10.6640625" customWidth="1"/>
    <col min="13831" max="13831" width="14.6640625" customWidth="1"/>
    <col min="13832" max="13833" width="10.6640625" customWidth="1"/>
    <col min="14081" max="14081" width="7.6640625" customWidth="1"/>
    <col min="14082" max="14082" width="15.6640625" customWidth="1"/>
    <col min="14083" max="14083" width="40.6640625" customWidth="1"/>
    <col min="14084" max="14085" width="6.6640625" customWidth="1"/>
    <col min="14086" max="14086" width="10.6640625" customWidth="1"/>
    <col min="14087" max="14087" width="14.6640625" customWidth="1"/>
    <col min="14088" max="14089" width="10.6640625" customWidth="1"/>
    <col min="14337" max="14337" width="7.6640625" customWidth="1"/>
    <col min="14338" max="14338" width="15.6640625" customWidth="1"/>
    <col min="14339" max="14339" width="40.6640625" customWidth="1"/>
    <col min="14340" max="14341" width="6.6640625" customWidth="1"/>
    <col min="14342" max="14342" width="10.6640625" customWidth="1"/>
    <col min="14343" max="14343" width="14.6640625" customWidth="1"/>
    <col min="14344" max="14345" width="10.6640625" customWidth="1"/>
    <col min="14593" max="14593" width="7.6640625" customWidth="1"/>
    <col min="14594" max="14594" width="15.6640625" customWidth="1"/>
    <col min="14595" max="14595" width="40.6640625" customWidth="1"/>
    <col min="14596" max="14597" width="6.6640625" customWidth="1"/>
    <col min="14598" max="14598" width="10.6640625" customWidth="1"/>
    <col min="14599" max="14599" width="14.6640625" customWidth="1"/>
    <col min="14600" max="14601" width="10.6640625" customWidth="1"/>
    <col min="14849" max="14849" width="7.6640625" customWidth="1"/>
    <col min="14850" max="14850" width="15.6640625" customWidth="1"/>
    <col min="14851" max="14851" width="40.6640625" customWidth="1"/>
    <col min="14852" max="14853" width="6.6640625" customWidth="1"/>
    <col min="14854" max="14854" width="10.6640625" customWidth="1"/>
    <col min="14855" max="14855" width="14.6640625" customWidth="1"/>
    <col min="14856" max="14857" width="10.6640625" customWidth="1"/>
    <col min="15105" max="15105" width="7.6640625" customWidth="1"/>
    <col min="15106" max="15106" width="15.6640625" customWidth="1"/>
    <col min="15107" max="15107" width="40.6640625" customWidth="1"/>
    <col min="15108" max="15109" width="6.6640625" customWidth="1"/>
    <col min="15110" max="15110" width="10.6640625" customWidth="1"/>
    <col min="15111" max="15111" width="14.6640625" customWidth="1"/>
    <col min="15112" max="15113" width="10.6640625" customWidth="1"/>
    <col min="15361" max="15361" width="7.6640625" customWidth="1"/>
    <col min="15362" max="15362" width="15.6640625" customWidth="1"/>
    <col min="15363" max="15363" width="40.6640625" customWidth="1"/>
    <col min="15364" max="15365" width="6.6640625" customWidth="1"/>
    <col min="15366" max="15366" width="10.6640625" customWidth="1"/>
    <col min="15367" max="15367" width="14.6640625" customWidth="1"/>
    <col min="15368" max="15369" width="10.6640625" customWidth="1"/>
    <col min="15617" max="15617" width="7.6640625" customWidth="1"/>
    <col min="15618" max="15618" width="15.6640625" customWidth="1"/>
    <col min="15619" max="15619" width="40.6640625" customWidth="1"/>
    <col min="15620" max="15621" width="6.6640625" customWidth="1"/>
    <col min="15622" max="15622" width="10.6640625" customWidth="1"/>
    <col min="15623" max="15623" width="14.6640625" customWidth="1"/>
    <col min="15624" max="15625" width="10.6640625" customWidth="1"/>
    <col min="15873" max="15873" width="7.6640625" customWidth="1"/>
    <col min="15874" max="15874" width="15.6640625" customWidth="1"/>
    <col min="15875" max="15875" width="40.6640625" customWidth="1"/>
    <col min="15876" max="15877" width="6.6640625" customWidth="1"/>
    <col min="15878" max="15878" width="10.6640625" customWidth="1"/>
    <col min="15879" max="15879" width="14.6640625" customWidth="1"/>
    <col min="15880" max="15881" width="10.6640625" customWidth="1"/>
    <col min="16129" max="16129" width="7.6640625" customWidth="1"/>
    <col min="16130" max="16130" width="15.6640625" customWidth="1"/>
    <col min="16131" max="16131" width="40.6640625" customWidth="1"/>
    <col min="16132" max="16133" width="6.6640625" customWidth="1"/>
    <col min="16134" max="16134" width="10.6640625" customWidth="1"/>
    <col min="16135" max="16135" width="14.6640625" customWidth="1"/>
    <col min="16136" max="16137" width="10.6640625" customWidth="1"/>
  </cols>
  <sheetData>
    <row r="1" spans="1:11" ht="15.75" customHeight="1">
      <c r="A1" s="334" t="s">
        <v>882</v>
      </c>
      <c r="B1" s="334" t="s">
        <v>883</v>
      </c>
      <c r="C1" s="335" t="s">
        <v>884</v>
      </c>
      <c r="D1" s="334" t="s">
        <v>885</v>
      </c>
      <c r="E1" s="336" t="s">
        <v>886</v>
      </c>
      <c r="F1" s="337" t="s">
        <v>887</v>
      </c>
      <c r="G1" s="337" t="s">
        <v>888</v>
      </c>
      <c r="H1" s="337" t="s">
        <v>889</v>
      </c>
      <c r="I1" s="337" t="s">
        <v>889</v>
      </c>
    </row>
    <row r="2" spans="1:11" ht="15.75" customHeight="1">
      <c r="A2" s="338" t="s">
        <v>890</v>
      </c>
      <c r="B2" s="338"/>
      <c r="C2" s="339" t="s">
        <v>3</v>
      </c>
      <c r="D2" s="338" t="s">
        <v>891</v>
      </c>
      <c r="E2" s="340" t="s">
        <v>3</v>
      </c>
      <c r="F2" s="341" t="s">
        <v>892</v>
      </c>
      <c r="G2" s="341" t="s">
        <v>754</v>
      </c>
      <c r="H2" s="341" t="s">
        <v>893</v>
      </c>
      <c r="I2" s="341" t="s">
        <v>754</v>
      </c>
    </row>
    <row r="3" spans="1:11" ht="15.75" customHeight="1">
      <c r="A3" s="342"/>
      <c r="B3" s="342"/>
      <c r="C3" s="343"/>
      <c r="D3" s="342"/>
      <c r="E3" s="344"/>
      <c r="F3" s="345"/>
      <c r="G3" s="345"/>
      <c r="H3" s="345"/>
      <c r="I3" s="345"/>
    </row>
    <row r="4" spans="1:11" ht="15.75" customHeight="1">
      <c r="A4" s="346"/>
      <c r="B4" s="347"/>
      <c r="C4" s="348"/>
      <c r="D4" s="346"/>
      <c r="E4" s="347"/>
      <c r="F4" s="349"/>
      <c r="G4" s="349"/>
    </row>
    <row r="5" spans="1:11" ht="15.75" customHeight="1">
      <c r="A5" s="346"/>
      <c r="B5" s="347"/>
      <c r="C5" s="351" t="s">
        <v>894</v>
      </c>
      <c r="D5" s="346"/>
      <c r="E5" s="347"/>
      <c r="F5" s="349"/>
      <c r="G5" s="349"/>
      <c r="K5" t="s">
        <v>895</v>
      </c>
    </row>
    <row r="6" spans="1:11" ht="15.75" customHeight="1">
      <c r="A6" s="346"/>
      <c r="B6" s="347"/>
      <c r="C6" s="351" t="s">
        <v>896</v>
      </c>
      <c r="D6" s="346"/>
      <c r="E6" s="347"/>
      <c r="F6" s="349"/>
      <c r="G6" s="349"/>
    </row>
    <row r="7" spans="1:11" ht="15.75" customHeight="1">
      <c r="A7" s="346"/>
      <c r="B7" s="347"/>
      <c r="C7" s="352" t="s">
        <v>897</v>
      </c>
      <c r="D7" s="346"/>
      <c r="E7" s="347"/>
      <c r="F7" s="349"/>
      <c r="G7" s="349"/>
    </row>
    <row r="8" spans="1:11" ht="15.75" customHeight="1">
      <c r="A8" s="346"/>
      <c r="B8" s="347"/>
      <c r="C8" s="353"/>
      <c r="D8" s="346"/>
      <c r="E8" s="347"/>
      <c r="F8" s="349"/>
      <c r="G8" s="349"/>
    </row>
    <row r="9" spans="1:11" ht="15.75" customHeight="1">
      <c r="A9" s="346"/>
      <c r="B9" s="347"/>
      <c r="C9" s="354" t="s">
        <v>898</v>
      </c>
      <c r="D9" s="346"/>
      <c r="E9" s="347"/>
      <c r="F9" s="349"/>
      <c r="G9" s="349"/>
    </row>
    <row r="10" spans="1:11" ht="15.75" customHeight="1">
      <c r="A10" s="346"/>
      <c r="B10" s="347"/>
      <c r="C10" s="353"/>
      <c r="D10" s="346"/>
      <c r="E10" s="347"/>
      <c r="F10" s="349"/>
      <c r="G10" s="349"/>
    </row>
    <row r="11" spans="1:11" ht="15.75" customHeight="1">
      <c r="A11" s="346"/>
      <c r="B11" s="347"/>
      <c r="C11" s="353"/>
      <c r="D11" s="346"/>
      <c r="E11" s="347"/>
      <c r="F11" s="349"/>
      <c r="G11" s="349"/>
    </row>
    <row r="12" spans="1:11" ht="15.75" customHeight="1">
      <c r="A12" s="346"/>
      <c r="B12" s="347"/>
      <c r="C12" s="355" t="s">
        <v>3</v>
      </c>
      <c r="D12" s="346"/>
      <c r="E12" s="347"/>
      <c r="F12" s="349"/>
      <c r="G12" s="349"/>
    </row>
    <row r="13" spans="1:11" ht="15.75" customHeight="1">
      <c r="A13" s="346"/>
      <c r="B13" s="347"/>
      <c r="C13" s="356"/>
      <c r="D13" s="346"/>
      <c r="E13" s="347"/>
      <c r="F13" s="349"/>
      <c r="G13" s="349"/>
    </row>
    <row r="14" spans="1:11" ht="15.75" customHeight="1" thickBot="1">
      <c r="A14" s="346"/>
      <c r="B14" s="347"/>
      <c r="C14" s="357" t="s">
        <v>899</v>
      </c>
      <c r="D14" s="346"/>
      <c r="E14" s="347"/>
      <c r="F14" s="349"/>
      <c r="G14" s="358">
        <f>G48</f>
        <v>0</v>
      </c>
    </row>
    <row r="15" spans="1:11" ht="15.75" customHeight="1" thickTop="1">
      <c r="A15" s="346"/>
      <c r="B15" s="347"/>
      <c r="C15" s="357"/>
      <c r="D15" s="346"/>
      <c r="E15" s="347"/>
      <c r="F15" s="349"/>
      <c r="G15" s="349"/>
    </row>
    <row r="16" spans="1:11" ht="15.75" customHeight="1">
      <c r="A16" s="368"/>
      <c r="B16" s="368"/>
      <c r="C16" s="355"/>
      <c r="D16" s="368"/>
      <c r="E16" s="362"/>
      <c r="F16" s="363"/>
      <c r="G16" s="364"/>
      <c r="H16" s="362"/>
    </row>
    <row r="17" spans="1:11" ht="15.75" customHeight="1">
      <c r="A17" s="334" t="s">
        <v>882</v>
      </c>
      <c r="B17" s="334" t="s">
        <v>883</v>
      </c>
      <c r="C17" s="335" t="s">
        <v>884</v>
      </c>
      <c r="D17" s="334" t="s">
        <v>885</v>
      </c>
      <c r="E17" s="336" t="s">
        <v>886</v>
      </c>
      <c r="F17" s="337" t="s">
        <v>887</v>
      </c>
      <c r="G17" s="337" t="s">
        <v>888</v>
      </c>
      <c r="H17" s="337" t="s">
        <v>889</v>
      </c>
      <c r="I17" s="337" t="s">
        <v>889</v>
      </c>
    </row>
    <row r="18" spans="1:11" ht="15.75" customHeight="1">
      <c r="A18" s="338" t="s">
        <v>890</v>
      </c>
      <c r="B18" s="338"/>
      <c r="C18" s="339" t="s">
        <v>3</v>
      </c>
      <c r="D18" s="338" t="s">
        <v>891</v>
      </c>
      <c r="E18" s="340" t="s">
        <v>3</v>
      </c>
      <c r="F18" s="341" t="s">
        <v>892</v>
      </c>
      <c r="G18" s="341" t="s">
        <v>754</v>
      </c>
      <c r="H18" s="341" t="s">
        <v>893</v>
      </c>
      <c r="I18" s="341" t="s">
        <v>754</v>
      </c>
    </row>
    <row r="19" spans="1:11" ht="15.75" customHeight="1">
      <c r="A19" s="368"/>
      <c r="B19" s="368"/>
      <c r="C19" s="355"/>
      <c r="D19" s="368"/>
      <c r="E19" s="362"/>
      <c r="F19" s="363"/>
      <c r="G19" s="367"/>
    </row>
    <row r="20" spans="1:11" ht="15.75" customHeight="1">
      <c r="A20" s="359" t="s">
        <v>3</v>
      </c>
      <c r="B20" s="369"/>
      <c r="C20" s="360" t="s">
        <v>900</v>
      </c>
      <c r="D20" s="361"/>
      <c r="E20" s="362"/>
      <c r="F20" s="363"/>
      <c r="G20" s="364"/>
    </row>
    <row r="21" spans="1:11" ht="15.75" customHeight="1">
      <c r="A21" s="359"/>
      <c r="B21" s="369"/>
      <c r="C21" s="360"/>
      <c r="D21" s="361"/>
      <c r="E21" s="362"/>
      <c r="F21" s="363"/>
      <c r="G21" s="364"/>
    </row>
    <row r="22" spans="1:11" ht="15.75" customHeight="1">
      <c r="A22" s="368"/>
      <c r="B22" s="370" t="s">
        <v>901</v>
      </c>
      <c r="C22" s="355" t="s">
        <v>902</v>
      </c>
      <c r="D22" s="368" t="s">
        <v>294</v>
      </c>
      <c r="E22" s="362">
        <v>1</v>
      </c>
      <c r="F22" s="363">
        <v>0</v>
      </c>
      <c r="G22" s="367">
        <f>PRODUCT(E22:F22)</f>
        <v>0</v>
      </c>
    </row>
    <row r="23" spans="1:11" ht="15.75" customHeight="1">
      <c r="A23" s="368"/>
      <c r="B23" s="370" t="s">
        <v>903</v>
      </c>
      <c r="C23" s="355" t="s">
        <v>904</v>
      </c>
      <c r="D23" s="368" t="s">
        <v>126</v>
      </c>
      <c r="E23" s="362">
        <v>22</v>
      </c>
      <c r="F23" s="363">
        <v>0</v>
      </c>
      <c r="G23" s="367">
        <f>PRODUCT(E23:F23)</f>
        <v>0</v>
      </c>
    </row>
    <row r="24" spans="1:11" ht="15.75" customHeight="1">
      <c r="A24" s="368"/>
      <c r="B24" s="370" t="s">
        <v>905</v>
      </c>
      <c r="C24" s="355" t="s">
        <v>906</v>
      </c>
      <c r="D24" s="368" t="s">
        <v>126</v>
      </c>
      <c r="E24" s="362">
        <v>57</v>
      </c>
      <c r="F24" s="363">
        <v>0</v>
      </c>
      <c r="G24" s="367">
        <f>PRODUCT(E24:F24)</f>
        <v>0</v>
      </c>
    </row>
    <row r="25" spans="1:11" ht="15.75" customHeight="1">
      <c r="A25" s="368"/>
      <c r="B25" s="368" t="s">
        <v>907</v>
      </c>
      <c r="C25" s="355" t="s">
        <v>908</v>
      </c>
      <c r="D25" s="368" t="s">
        <v>126</v>
      </c>
      <c r="E25" s="362">
        <v>84</v>
      </c>
      <c r="F25" s="363">
        <v>0</v>
      </c>
      <c r="G25" s="367">
        <f t="shared" ref="G25:G31" si="0">PRODUCT(E25:F25)</f>
        <v>0</v>
      </c>
      <c r="K25">
        <v>2</v>
      </c>
    </row>
    <row r="26" spans="1:11" ht="15.75" customHeight="1">
      <c r="A26" s="368"/>
      <c r="B26" s="368" t="s">
        <v>909</v>
      </c>
      <c r="C26" s="355" t="s">
        <v>910</v>
      </c>
      <c r="D26" s="368" t="s">
        <v>126</v>
      </c>
      <c r="E26" s="362">
        <v>8</v>
      </c>
      <c r="F26" s="363">
        <v>0</v>
      </c>
      <c r="G26" s="367">
        <f t="shared" si="0"/>
        <v>0</v>
      </c>
    </row>
    <row r="27" spans="1:11" ht="15.75" customHeight="1">
      <c r="A27" s="368"/>
      <c r="B27" s="368" t="s">
        <v>911</v>
      </c>
      <c r="C27" s="371" t="s">
        <v>912</v>
      </c>
      <c r="D27" s="368" t="s">
        <v>495</v>
      </c>
      <c r="E27" s="362">
        <v>250</v>
      </c>
      <c r="F27" s="363">
        <v>0</v>
      </c>
      <c r="G27" s="367">
        <f t="shared" si="0"/>
        <v>0</v>
      </c>
    </row>
    <row r="28" spans="1:11" ht="15.75" customHeight="1">
      <c r="A28" s="368"/>
      <c r="B28" s="368" t="s">
        <v>913</v>
      </c>
      <c r="C28" s="355" t="s">
        <v>914</v>
      </c>
      <c r="D28" s="368" t="s">
        <v>64</v>
      </c>
      <c r="E28" s="362">
        <v>4</v>
      </c>
      <c r="F28" s="363">
        <v>0</v>
      </c>
      <c r="G28" s="367">
        <f t="shared" si="0"/>
        <v>0</v>
      </c>
      <c r="K28" t="s">
        <v>3</v>
      </c>
    </row>
    <row r="29" spans="1:11" ht="15.75" customHeight="1">
      <c r="A29" s="368"/>
      <c r="B29" s="368" t="s">
        <v>915</v>
      </c>
      <c r="C29" s="355" t="s">
        <v>916</v>
      </c>
      <c r="D29" s="368" t="s">
        <v>64</v>
      </c>
      <c r="E29" s="362">
        <v>1</v>
      </c>
      <c r="F29" s="363">
        <v>0</v>
      </c>
      <c r="G29" s="367">
        <f>PRODUCT(E29:F29)</f>
        <v>0</v>
      </c>
    </row>
    <row r="30" spans="1:11" ht="15.75" customHeight="1">
      <c r="A30" s="368"/>
      <c r="B30" s="368" t="s">
        <v>917</v>
      </c>
      <c r="C30" s="355" t="s">
        <v>918</v>
      </c>
      <c r="D30" s="368" t="s">
        <v>294</v>
      </c>
      <c r="E30" s="362">
        <v>1</v>
      </c>
      <c r="F30" s="363">
        <v>0</v>
      </c>
      <c r="G30" s="367">
        <f>PRODUCT(E30:F30)</f>
        <v>0</v>
      </c>
    </row>
    <row r="31" spans="1:11" ht="15.75" customHeight="1">
      <c r="A31" s="368"/>
      <c r="B31" s="368" t="s">
        <v>919</v>
      </c>
      <c r="C31" s="355" t="s">
        <v>920</v>
      </c>
      <c r="D31" s="368" t="s">
        <v>64</v>
      </c>
      <c r="E31" s="362">
        <v>4</v>
      </c>
      <c r="F31" s="363">
        <v>0</v>
      </c>
      <c r="G31" s="367">
        <f t="shared" si="0"/>
        <v>0</v>
      </c>
    </row>
    <row r="32" spans="1:11" ht="15.75" customHeight="1">
      <c r="A32" s="368"/>
      <c r="B32" s="368" t="s">
        <v>921</v>
      </c>
      <c r="C32" s="355" t="s">
        <v>922</v>
      </c>
      <c r="D32" s="368" t="s">
        <v>64</v>
      </c>
      <c r="E32" s="362">
        <v>4</v>
      </c>
      <c r="F32" s="363">
        <v>0</v>
      </c>
      <c r="G32" s="367">
        <f>PRODUCT(E32:F32)</f>
        <v>0</v>
      </c>
    </row>
    <row r="33" spans="1:11" ht="15.75" customHeight="1">
      <c r="A33" s="368"/>
      <c r="B33" s="368" t="s">
        <v>923</v>
      </c>
      <c r="C33" s="355" t="s">
        <v>924</v>
      </c>
      <c r="D33" s="368" t="s">
        <v>64</v>
      </c>
      <c r="E33" s="362">
        <v>4</v>
      </c>
      <c r="F33" s="363">
        <v>0</v>
      </c>
      <c r="G33" s="367">
        <f t="shared" ref="G33:G39" si="1">PRODUCT(E33:F33)</f>
        <v>0</v>
      </c>
    </row>
    <row r="34" spans="1:11" ht="15.75" customHeight="1">
      <c r="A34" s="368"/>
      <c r="B34" s="368" t="s">
        <v>925</v>
      </c>
      <c r="C34" s="355" t="s">
        <v>926</v>
      </c>
      <c r="D34" s="368" t="s">
        <v>64</v>
      </c>
      <c r="E34" s="362">
        <v>2</v>
      </c>
      <c r="F34" s="363">
        <v>0</v>
      </c>
      <c r="G34" s="367">
        <f t="shared" si="1"/>
        <v>0</v>
      </c>
    </row>
    <row r="35" spans="1:11" ht="15.75" customHeight="1">
      <c r="A35" s="368"/>
      <c r="B35" s="368" t="s">
        <v>927</v>
      </c>
      <c r="C35" s="355" t="s">
        <v>928</v>
      </c>
      <c r="D35" s="368" t="s">
        <v>64</v>
      </c>
      <c r="E35" s="362">
        <v>1</v>
      </c>
      <c r="F35" s="363">
        <v>0</v>
      </c>
      <c r="G35" s="367">
        <f t="shared" si="1"/>
        <v>0</v>
      </c>
    </row>
    <row r="36" spans="1:11" ht="15.75" customHeight="1">
      <c r="A36" s="368"/>
      <c r="B36" s="368" t="s">
        <v>929</v>
      </c>
      <c r="C36" s="355" t="s">
        <v>930</v>
      </c>
      <c r="D36" s="368" t="s">
        <v>126</v>
      </c>
      <c r="E36" s="362">
        <v>163</v>
      </c>
      <c r="F36" s="363">
        <v>0</v>
      </c>
      <c r="G36" s="367">
        <f t="shared" si="1"/>
        <v>0</v>
      </c>
    </row>
    <row r="37" spans="1:11" ht="15.75" customHeight="1">
      <c r="A37" s="368"/>
      <c r="B37" s="368"/>
      <c r="C37" s="355" t="s">
        <v>464</v>
      </c>
      <c r="D37" s="368" t="s">
        <v>126</v>
      </c>
      <c r="E37" s="362">
        <v>163</v>
      </c>
      <c r="F37" s="363">
        <v>0</v>
      </c>
      <c r="G37" s="367">
        <f t="shared" si="1"/>
        <v>0</v>
      </c>
    </row>
    <row r="38" spans="1:11" ht="15.75" customHeight="1">
      <c r="A38" s="368"/>
      <c r="B38" s="368" t="s">
        <v>931</v>
      </c>
      <c r="C38" s="355" t="s">
        <v>932</v>
      </c>
      <c r="D38" s="368" t="s">
        <v>294</v>
      </c>
      <c r="E38" s="362">
        <v>4</v>
      </c>
      <c r="F38" s="363">
        <v>0</v>
      </c>
      <c r="G38" s="367">
        <f t="shared" si="1"/>
        <v>0</v>
      </c>
    </row>
    <row r="39" spans="1:11" ht="15.75" customHeight="1">
      <c r="A39" s="368"/>
      <c r="B39" s="368" t="s">
        <v>933</v>
      </c>
      <c r="C39" s="355" t="s">
        <v>934</v>
      </c>
      <c r="D39" s="368" t="s">
        <v>294</v>
      </c>
      <c r="E39" s="362">
        <v>1</v>
      </c>
      <c r="F39" s="363">
        <v>0</v>
      </c>
      <c r="G39" s="367">
        <f t="shared" si="1"/>
        <v>0</v>
      </c>
    </row>
    <row r="40" spans="1:11" ht="15.75" customHeight="1">
      <c r="A40" s="368"/>
      <c r="B40" s="368" t="s">
        <v>935</v>
      </c>
      <c r="C40" s="355" t="s">
        <v>936</v>
      </c>
      <c r="D40" s="368" t="s">
        <v>294</v>
      </c>
      <c r="E40" s="362">
        <v>4</v>
      </c>
      <c r="F40" s="363">
        <v>0</v>
      </c>
      <c r="G40" s="367">
        <f>PRODUCT(E40:F40)</f>
        <v>0</v>
      </c>
    </row>
    <row r="41" spans="1:11" ht="15.75" customHeight="1">
      <c r="A41" s="368"/>
      <c r="B41" s="368" t="s">
        <v>933</v>
      </c>
      <c r="C41" s="355" t="s">
        <v>937</v>
      </c>
      <c r="D41" s="368" t="s">
        <v>294</v>
      </c>
      <c r="E41" s="362">
        <v>1</v>
      </c>
      <c r="F41" s="363">
        <v>0</v>
      </c>
      <c r="G41" s="367">
        <f>PRODUCT(E41:F41)</f>
        <v>0</v>
      </c>
    </row>
    <row r="42" spans="1:11" ht="15.75" customHeight="1">
      <c r="A42" s="368"/>
      <c r="B42" s="368" t="s">
        <v>23</v>
      </c>
      <c r="C42" s="355" t="s">
        <v>938</v>
      </c>
      <c r="D42" s="368" t="s">
        <v>294</v>
      </c>
      <c r="E42" s="362">
        <v>1</v>
      </c>
      <c r="F42" s="363">
        <v>0</v>
      </c>
      <c r="G42" s="367">
        <f>PRODUCT(E42:F42)</f>
        <v>0</v>
      </c>
    </row>
    <row r="43" spans="1:11" ht="15.75" customHeight="1">
      <c r="A43" s="368"/>
      <c r="B43" s="368"/>
      <c r="C43" s="355" t="s">
        <v>939</v>
      </c>
      <c r="D43" s="368" t="s">
        <v>294</v>
      </c>
      <c r="E43" s="362">
        <v>1</v>
      </c>
      <c r="F43" s="363">
        <v>0</v>
      </c>
      <c r="G43" s="367">
        <f>PRODUCT(E43:F43)</f>
        <v>0</v>
      </c>
    </row>
    <row r="44" spans="1:11" ht="15.75" customHeight="1">
      <c r="A44" s="368"/>
      <c r="B44" s="368"/>
      <c r="C44" s="355"/>
      <c r="D44" s="368"/>
      <c r="E44" s="362"/>
      <c r="F44" s="363"/>
      <c r="G44" s="367"/>
    </row>
    <row r="45" spans="1:11" ht="15.75" customHeight="1">
      <c r="A45" s="368"/>
      <c r="B45" s="372" t="s">
        <v>23</v>
      </c>
      <c r="C45" s="355" t="s">
        <v>940</v>
      </c>
      <c r="D45" s="368"/>
      <c r="E45" s="362"/>
      <c r="F45" s="363"/>
      <c r="G45" s="367"/>
      <c r="H45" s="345"/>
      <c r="I45" s="345"/>
    </row>
    <row r="46" spans="1:11" ht="15.75" customHeight="1">
      <c r="A46" s="368"/>
      <c r="B46" s="342"/>
      <c r="C46" s="355" t="s">
        <v>941</v>
      </c>
      <c r="D46" s="368" t="s">
        <v>942</v>
      </c>
      <c r="E46" s="362">
        <v>20</v>
      </c>
      <c r="F46" s="363">
        <v>0</v>
      </c>
      <c r="G46" s="367">
        <f>PRODUCT(E46:F46)</f>
        <v>0</v>
      </c>
      <c r="H46" s="345"/>
      <c r="I46" s="345"/>
      <c r="K46">
        <v>3</v>
      </c>
    </row>
    <row r="47" spans="1:11" ht="15.75" customHeight="1">
      <c r="A47" s="368"/>
      <c r="B47" s="368" t="s">
        <v>943</v>
      </c>
      <c r="C47" s="355" t="s">
        <v>877</v>
      </c>
      <c r="D47" s="368" t="s">
        <v>294</v>
      </c>
      <c r="E47" s="362">
        <v>1</v>
      </c>
      <c r="F47" s="363">
        <v>0</v>
      </c>
      <c r="G47" s="373">
        <f>PRODUCT(E47:F47)</f>
        <v>0</v>
      </c>
    </row>
    <row r="48" spans="1:11" ht="15.75" customHeight="1">
      <c r="A48" s="368"/>
      <c r="B48" s="368"/>
      <c r="C48" s="355"/>
      <c r="D48" s="368"/>
      <c r="E48" s="362"/>
      <c r="F48" s="363"/>
      <c r="G48" s="364">
        <f>SUM(G22:G47)</f>
        <v>0</v>
      </c>
    </row>
    <row r="49" spans="1:11" ht="15.75" customHeight="1">
      <c r="A49" s="368"/>
      <c r="B49" s="368"/>
      <c r="C49" s="355"/>
      <c r="D49" s="368"/>
      <c r="E49" s="362"/>
      <c r="F49" s="363"/>
      <c r="G49" s="367"/>
    </row>
    <row r="50" spans="1:11" ht="15.75" customHeight="1">
      <c r="A50" s="368"/>
      <c r="B50" s="368"/>
      <c r="C50" s="355" t="s">
        <v>944</v>
      </c>
      <c r="D50" s="368"/>
      <c r="E50" s="362"/>
      <c r="F50" s="363"/>
      <c r="G50" s="367"/>
    </row>
    <row r="51" spans="1:11" ht="15.75" customHeight="1">
      <c r="A51" s="368"/>
      <c r="B51" s="368"/>
      <c r="C51" s="355" t="s">
        <v>945</v>
      </c>
      <c r="D51" s="368"/>
      <c r="E51" s="362"/>
      <c r="F51" s="363"/>
      <c r="G51" s="367"/>
      <c r="K51" t="s">
        <v>3</v>
      </c>
    </row>
    <row r="52" spans="1:11" ht="15.75" customHeight="1">
      <c r="A52" s="368"/>
      <c r="B52" s="368"/>
      <c r="C52" s="355" t="s">
        <v>946</v>
      </c>
      <c r="D52" s="368"/>
      <c r="E52" s="362"/>
      <c r="F52" s="363"/>
      <c r="G52" s="367"/>
    </row>
    <row r="53" spans="1:11" ht="15.75" customHeight="1">
      <c r="A53" s="368"/>
      <c r="B53" s="368"/>
      <c r="C53" s="355" t="s">
        <v>947</v>
      </c>
      <c r="D53" s="368"/>
      <c r="E53" s="362"/>
      <c r="F53" s="363"/>
      <c r="G53" s="367"/>
    </row>
    <row r="54" spans="1:11" ht="15.75" customHeight="1">
      <c r="A54" s="368"/>
      <c r="B54" s="368"/>
      <c r="C54" s="355" t="s">
        <v>948</v>
      </c>
      <c r="D54" s="368"/>
      <c r="E54" s="362"/>
      <c r="F54" s="363"/>
      <c r="G54" s="367"/>
    </row>
    <row r="55" spans="1:11" ht="15.75" customHeight="1">
      <c r="A55" s="368"/>
      <c r="B55" s="368"/>
      <c r="C55" s="355"/>
      <c r="D55" s="368"/>
      <c r="E55" s="362"/>
      <c r="F55" s="363"/>
      <c r="G55" s="367"/>
    </row>
    <row r="56" spans="1:11" ht="15.75" customHeight="1">
      <c r="A56" s="368"/>
      <c r="B56" s="368"/>
      <c r="C56" s="355"/>
      <c r="D56" s="368"/>
      <c r="E56" s="362"/>
      <c r="F56" s="363"/>
      <c r="G56" s="367"/>
    </row>
    <row r="57" spans="1:11" ht="15.75" customHeight="1">
      <c r="A57" s="368"/>
      <c r="B57" s="368"/>
      <c r="C57" s="355"/>
      <c r="D57" s="368"/>
      <c r="E57" s="362"/>
      <c r="F57" s="363"/>
      <c r="G57" s="367"/>
    </row>
    <row r="58" spans="1:11" ht="15.75" customHeight="1">
      <c r="A58" s="368"/>
      <c r="B58" s="368"/>
      <c r="C58" s="355"/>
      <c r="D58" s="368"/>
      <c r="E58" s="362"/>
      <c r="F58" s="363"/>
      <c r="G58" s="367"/>
    </row>
    <row r="59" spans="1:11" ht="15.75" customHeight="1">
      <c r="A59" s="368"/>
      <c r="B59" s="368"/>
      <c r="C59" s="355"/>
      <c r="D59" s="368"/>
      <c r="E59" s="362"/>
      <c r="F59" s="363"/>
      <c r="G59" s="367"/>
    </row>
    <row r="60" spans="1:11" ht="15.75" customHeight="1">
      <c r="A60" s="368"/>
      <c r="B60" s="368"/>
      <c r="C60" s="355"/>
      <c r="D60" s="368"/>
      <c r="E60" s="362"/>
      <c r="F60" s="363"/>
      <c r="G60" s="367"/>
    </row>
    <row r="61" spans="1:11" ht="15.75" customHeight="1">
      <c r="A61" s="368"/>
      <c r="B61" s="368"/>
      <c r="C61" s="355"/>
      <c r="D61" s="368"/>
      <c r="E61" s="362"/>
      <c r="F61" s="363"/>
      <c r="G61" s="367"/>
    </row>
    <row r="62" spans="1:11" ht="15.75" customHeight="1">
      <c r="A62" s="368"/>
      <c r="B62" s="368"/>
      <c r="C62" s="355"/>
      <c r="D62" s="368"/>
      <c r="E62" s="362"/>
      <c r="F62" s="363"/>
      <c r="G62" s="367"/>
    </row>
    <row r="63" spans="1:11" ht="15.75" customHeight="1">
      <c r="A63" s="368"/>
      <c r="B63" s="368"/>
      <c r="C63" s="355"/>
      <c r="D63" s="368"/>
      <c r="E63" s="362"/>
      <c r="F63" s="363"/>
      <c r="G63" s="367"/>
    </row>
    <row r="64" spans="1:11" ht="15.75" customHeight="1">
      <c r="A64" s="368" t="s">
        <v>3</v>
      </c>
      <c r="B64" s="368"/>
      <c r="C64" s="355"/>
      <c r="D64" s="368"/>
      <c r="E64" s="362"/>
      <c r="F64" s="363"/>
      <c r="G64" s="367"/>
    </row>
    <row r="65" spans="1:13" ht="15.75" customHeight="1">
      <c r="A65" s="368" t="s">
        <v>3</v>
      </c>
      <c r="B65" s="368"/>
      <c r="C65" s="355"/>
      <c r="D65" s="368"/>
      <c r="E65" s="362"/>
      <c r="F65" s="363"/>
      <c r="G65" s="367"/>
    </row>
    <row r="66" spans="1:13" ht="15.75" customHeight="1">
      <c r="A66" s="368"/>
      <c r="B66" s="368"/>
      <c r="C66" s="355"/>
      <c r="D66" s="368"/>
      <c r="E66" s="362"/>
      <c r="F66" s="363"/>
      <c r="G66" s="367"/>
    </row>
    <row r="67" spans="1:13" ht="15.75" customHeight="1">
      <c r="A67" s="368"/>
      <c r="B67" s="368"/>
      <c r="C67" s="355"/>
      <c r="D67" s="368"/>
      <c r="E67" s="362"/>
      <c r="F67" s="363"/>
      <c r="G67" s="367"/>
    </row>
    <row r="68" spans="1:13" ht="15.75" customHeight="1">
      <c r="A68" s="368"/>
      <c r="B68" s="368"/>
      <c r="C68" s="355"/>
      <c r="D68" s="368"/>
      <c r="E68" s="362"/>
      <c r="F68" s="363"/>
      <c r="G68" s="367"/>
    </row>
    <row r="69" spans="1:13" ht="15.75" customHeight="1">
      <c r="A69" s="368"/>
      <c r="B69" s="368"/>
      <c r="C69" s="355"/>
      <c r="D69" s="368"/>
      <c r="E69" s="362"/>
      <c r="F69" s="363"/>
      <c r="G69" s="367" t="s">
        <v>3</v>
      </c>
    </row>
    <row r="70" spans="1:13" ht="15.75" customHeight="1">
      <c r="A70" s="368"/>
      <c r="B70" s="368"/>
      <c r="C70" s="355"/>
      <c r="D70" s="368"/>
      <c r="E70" s="362"/>
      <c r="F70" s="363"/>
      <c r="G70" s="364"/>
    </row>
    <row r="71" spans="1:13" ht="15.75" customHeight="1">
      <c r="A71" s="368" t="s">
        <v>3</v>
      </c>
      <c r="B71" s="368" t="s">
        <v>3</v>
      </c>
      <c r="C71" s="355" t="s">
        <v>3</v>
      </c>
      <c r="D71" s="368" t="s">
        <v>3</v>
      </c>
      <c r="E71" s="362" t="s">
        <v>3</v>
      </c>
      <c r="F71" s="363" t="s">
        <v>3</v>
      </c>
      <c r="G71" s="367" t="s">
        <v>3</v>
      </c>
    </row>
    <row r="72" spans="1:13" ht="15.75" customHeight="1">
      <c r="A72" s="368" t="s">
        <v>3</v>
      </c>
      <c r="B72" s="368"/>
      <c r="C72" s="355" t="s">
        <v>3</v>
      </c>
      <c r="D72" s="368" t="s">
        <v>3</v>
      </c>
      <c r="E72" s="362" t="s">
        <v>3</v>
      </c>
      <c r="F72" s="363" t="s">
        <v>3</v>
      </c>
      <c r="G72" s="367" t="s">
        <v>3</v>
      </c>
    </row>
    <row r="73" spans="1:13" ht="15.75" customHeight="1">
      <c r="A73" s="368" t="s">
        <v>3</v>
      </c>
      <c r="B73" s="368"/>
      <c r="C73" s="355" t="s">
        <v>949</v>
      </c>
      <c r="D73" s="368" t="s">
        <v>3</v>
      </c>
      <c r="E73" s="362" t="s">
        <v>3</v>
      </c>
      <c r="F73" s="363" t="s">
        <v>3</v>
      </c>
      <c r="G73" s="367" t="s">
        <v>3</v>
      </c>
    </row>
    <row r="74" spans="1:13" ht="15.75" customHeight="1">
      <c r="A74" s="368" t="s">
        <v>3</v>
      </c>
      <c r="B74" s="368"/>
      <c r="C74" s="355" t="s">
        <v>3</v>
      </c>
      <c r="D74" s="368" t="s">
        <v>3</v>
      </c>
      <c r="E74" s="362" t="s">
        <v>3</v>
      </c>
      <c r="F74" s="363" t="s">
        <v>3</v>
      </c>
      <c r="G74" s="364"/>
    </row>
    <row r="75" spans="1:13" ht="15.75" customHeight="1">
      <c r="A75" s="368" t="s">
        <v>3</v>
      </c>
      <c r="B75" s="368" t="s">
        <v>3</v>
      </c>
      <c r="C75" s="355" t="s">
        <v>3</v>
      </c>
      <c r="D75" s="368" t="s">
        <v>3</v>
      </c>
      <c r="E75" s="362" t="s">
        <v>3</v>
      </c>
      <c r="F75" s="363" t="s">
        <v>3</v>
      </c>
      <c r="G75" s="364"/>
    </row>
    <row r="76" spans="1:13" ht="15.75" customHeight="1">
      <c r="A76" s="368"/>
      <c r="B76" s="368"/>
      <c r="C76" s="355"/>
      <c r="D76" s="368"/>
      <c r="E76" s="362"/>
      <c r="F76" s="363"/>
      <c r="G76" s="364"/>
    </row>
    <row r="77" spans="1:13" ht="15.75" customHeight="1">
      <c r="A77" s="368"/>
      <c r="B77" s="368"/>
      <c r="C77" s="355"/>
      <c r="D77" s="368"/>
      <c r="E77" s="362"/>
      <c r="F77" s="363"/>
      <c r="G77" s="364"/>
      <c r="M77" t="s">
        <v>3</v>
      </c>
    </row>
    <row r="78" spans="1:13" ht="15.75" customHeight="1">
      <c r="A78" s="368"/>
      <c r="B78" s="368"/>
      <c r="C78" s="355"/>
      <c r="D78" s="368"/>
      <c r="E78" s="362"/>
      <c r="F78" s="363"/>
      <c r="G78" s="364"/>
    </row>
    <row r="79" spans="1:13" ht="15.75" customHeight="1">
      <c r="A79" s="368"/>
      <c r="B79" s="368"/>
      <c r="C79" s="355"/>
      <c r="D79" s="368"/>
      <c r="E79" s="362"/>
      <c r="F79" s="363"/>
      <c r="G79" s="364" t="s">
        <v>3</v>
      </c>
    </row>
    <row r="80" spans="1:13" ht="15.75" customHeight="1">
      <c r="A80" s="368"/>
      <c r="B80" s="368"/>
      <c r="C80" s="355"/>
      <c r="D80" s="368"/>
      <c r="E80" s="362"/>
      <c r="F80" s="363"/>
      <c r="G80" s="364"/>
    </row>
    <row r="81" spans="1:7" ht="15.75" customHeight="1">
      <c r="A81" s="368"/>
      <c r="B81" s="368"/>
      <c r="C81" s="355"/>
      <c r="D81" s="368"/>
      <c r="E81" s="362"/>
      <c r="F81" s="363"/>
      <c r="G81" s="364"/>
    </row>
    <row r="82" spans="1:7" ht="15.75" customHeight="1">
      <c r="A82" s="368"/>
      <c r="B82" s="368"/>
      <c r="C82" s="355"/>
      <c r="D82" s="368"/>
      <c r="E82" s="362"/>
      <c r="F82" s="363"/>
      <c r="G82" s="364"/>
    </row>
    <row r="83" spans="1:7" ht="15.75" customHeight="1">
      <c r="A83" s="368"/>
      <c r="B83" s="368"/>
      <c r="C83" s="355"/>
      <c r="D83" s="368"/>
      <c r="E83" s="362"/>
      <c r="F83" s="363"/>
      <c r="G83" s="364"/>
    </row>
    <row r="84" spans="1:7" ht="15.75" customHeight="1">
      <c r="A84" s="368"/>
      <c r="B84" s="368"/>
      <c r="C84" s="355"/>
      <c r="D84" s="368"/>
      <c r="E84" s="362"/>
      <c r="F84" s="363"/>
      <c r="G84" s="364"/>
    </row>
    <row r="85" spans="1:7" ht="15.75" customHeight="1">
      <c r="A85" s="368"/>
      <c r="B85" s="368"/>
      <c r="C85" s="355"/>
      <c r="D85" s="368"/>
      <c r="E85" s="362"/>
      <c r="F85" s="363"/>
      <c r="G85" s="364"/>
    </row>
    <row r="86" spans="1:7" ht="15.75" customHeight="1">
      <c r="A86" s="368"/>
      <c r="B86" s="368"/>
      <c r="C86" s="355"/>
      <c r="D86" s="368"/>
      <c r="E86" s="362"/>
      <c r="F86" s="363"/>
      <c r="G86" s="364"/>
    </row>
    <row r="87" spans="1:7" ht="15.75" customHeight="1">
      <c r="A87" s="368"/>
      <c r="B87" s="368"/>
      <c r="C87" s="355"/>
      <c r="D87" s="368"/>
      <c r="E87" s="362"/>
      <c r="F87" s="363"/>
      <c r="G87" s="364"/>
    </row>
    <row r="88" spans="1:7" ht="15.75" customHeight="1">
      <c r="A88" s="368"/>
      <c r="B88" s="368"/>
      <c r="C88" s="355"/>
      <c r="D88" s="368"/>
      <c r="E88" s="362"/>
      <c r="F88" s="363"/>
      <c r="G88" s="364"/>
    </row>
    <row r="89" spans="1:7" ht="15.75" customHeight="1">
      <c r="A89" s="368"/>
      <c r="B89" s="368"/>
      <c r="C89" s="355"/>
      <c r="D89" s="368"/>
      <c r="E89" s="362"/>
      <c r="F89" s="363"/>
      <c r="G89" s="364"/>
    </row>
    <row r="90" spans="1:7" ht="15.75" customHeight="1">
      <c r="A90" s="368"/>
      <c r="B90" s="368"/>
      <c r="C90" s="355"/>
      <c r="D90" s="368"/>
      <c r="E90" s="362"/>
      <c r="F90" s="363"/>
      <c r="G90" s="364"/>
    </row>
    <row r="91" spans="1:7" ht="15.75" customHeight="1">
      <c r="A91" s="368"/>
      <c r="B91" s="368"/>
      <c r="C91" s="355"/>
      <c r="D91" s="368"/>
      <c r="E91" s="362"/>
      <c r="F91" s="363"/>
      <c r="G91" s="367"/>
    </row>
    <row r="92" spans="1:7" ht="15.75" customHeight="1">
      <c r="A92" s="368"/>
      <c r="B92" s="368"/>
      <c r="C92" s="355"/>
      <c r="D92" s="368"/>
      <c r="E92" s="362"/>
      <c r="F92" s="363"/>
      <c r="G92" s="367"/>
    </row>
    <row r="93" spans="1:7" ht="15.75" customHeight="1">
      <c r="A93" s="368"/>
      <c r="B93" s="368"/>
      <c r="C93" s="355"/>
      <c r="D93" s="368"/>
      <c r="E93" s="362"/>
      <c r="F93" s="363"/>
      <c r="G93" s="367"/>
    </row>
    <row r="94" spans="1:7" ht="15.75" customHeight="1">
      <c r="A94" s="368"/>
      <c r="B94" s="368"/>
      <c r="C94" s="355"/>
      <c r="D94" s="368"/>
      <c r="E94" s="362"/>
      <c r="F94" s="363"/>
      <c r="G94" s="367"/>
    </row>
    <row r="95" spans="1:7" ht="15.75" customHeight="1">
      <c r="A95" s="368"/>
      <c r="B95" s="368"/>
      <c r="C95" s="355"/>
      <c r="D95" s="368"/>
      <c r="E95" s="362"/>
      <c r="F95" s="363"/>
      <c r="G95" s="367"/>
    </row>
    <row r="96" spans="1:7" ht="15.75" customHeight="1">
      <c r="A96" s="368"/>
      <c r="B96" s="368"/>
      <c r="C96" s="355"/>
      <c r="D96" s="368"/>
      <c r="E96" s="362"/>
      <c r="F96" s="363"/>
      <c r="G96" s="367"/>
    </row>
    <row r="97" spans="1:13" ht="15.75" customHeight="1">
      <c r="A97" s="368"/>
      <c r="B97" s="368"/>
      <c r="C97" s="355"/>
      <c r="D97" s="368"/>
      <c r="E97" s="362"/>
      <c r="F97" s="363"/>
      <c r="G97" s="367"/>
    </row>
    <row r="98" spans="1:13" ht="15.75" customHeight="1">
      <c r="A98" s="368"/>
      <c r="B98" s="368"/>
      <c r="C98" s="355"/>
      <c r="D98" s="368"/>
      <c r="E98" s="362"/>
      <c r="F98" s="363"/>
      <c r="G98" s="367"/>
    </row>
    <row r="99" spans="1:13" ht="15.75" customHeight="1">
      <c r="A99" s="368"/>
      <c r="B99" s="368"/>
      <c r="C99" s="355"/>
      <c r="D99" s="368"/>
      <c r="E99" s="362"/>
      <c r="F99" s="363"/>
      <c r="G99" s="367"/>
    </row>
    <row r="100" spans="1:13" ht="15.75" customHeight="1">
      <c r="A100" s="368"/>
      <c r="B100" s="368"/>
      <c r="C100" s="355"/>
      <c r="D100" s="368"/>
      <c r="E100" s="362"/>
      <c r="F100" s="363"/>
      <c r="G100" s="367"/>
      <c r="L100" t="s">
        <v>3</v>
      </c>
      <c r="M100" t="s">
        <v>3</v>
      </c>
    </row>
    <row r="101" spans="1:13" ht="15.75" customHeight="1">
      <c r="A101" s="368"/>
      <c r="B101" s="368"/>
      <c r="C101" s="355"/>
      <c r="D101" s="368"/>
      <c r="E101" s="362"/>
      <c r="F101" s="363"/>
      <c r="G101" s="367"/>
    </row>
    <row r="102" spans="1:13" ht="15.75" customHeight="1">
      <c r="A102" s="368"/>
      <c r="B102" s="368"/>
      <c r="C102" s="355"/>
      <c r="D102" s="368"/>
      <c r="E102" s="362"/>
      <c r="F102" s="363"/>
      <c r="G102" s="367"/>
    </row>
    <row r="103" spans="1:13" ht="15.75" customHeight="1">
      <c r="A103" s="368"/>
      <c r="B103" s="368"/>
      <c r="C103" s="355"/>
      <c r="D103" s="368"/>
      <c r="E103" s="362"/>
      <c r="F103" s="363"/>
      <c r="G103" s="367"/>
    </row>
    <row r="104" spans="1:13" ht="15.75" customHeight="1">
      <c r="A104" s="368"/>
      <c r="B104" s="368"/>
      <c r="C104" s="355"/>
      <c r="D104" s="368"/>
      <c r="E104" s="362"/>
      <c r="F104" s="363"/>
      <c r="G104" s="367"/>
    </row>
    <row r="105" spans="1:13" ht="15.75" customHeight="1">
      <c r="A105" s="368"/>
      <c r="B105" s="368"/>
      <c r="C105" s="355"/>
      <c r="D105" s="368"/>
      <c r="E105" s="362"/>
      <c r="F105" s="363"/>
      <c r="G105" s="367"/>
    </row>
    <row r="106" spans="1:13" ht="15.75" customHeight="1">
      <c r="A106" s="368"/>
      <c r="B106" s="368"/>
      <c r="C106" s="355"/>
      <c r="D106" s="368"/>
      <c r="E106" s="362"/>
      <c r="F106" s="363"/>
      <c r="G106" s="367"/>
    </row>
    <row r="107" spans="1:13" ht="15.75" customHeight="1">
      <c r="A107" s="368"/>
      <c r="B107" s="368"/>
      <c r="C107" s="355"/>
      <c r="D107" s="368"/>
      <c r="E107" s="362"/>
      <c r="F107" s="363"/>
      <c r="G107" s="367"/>
    </row>
    <row r="108" spans="1:13" ht="15.75" customHeight="1">
      <c r="A108" s="368"/>
      <c r="B108" s="368"/>
      <c r="C108" s="355"/>
      <c r="D108" s="368"/>
      <c r="E108" s="362"/>
      <c r="F108" s="363"/>
      <c r="G108" s="367"/>
    </row>
    <row r="109" spans="1:13" ht="15.75" customHeight="1">
      <c r="A109" s="368"/>
      <c r="B109" s="368"/>
      <c r="C109" s="355"/>
      <c r="D109" s="368"/>
      <c r="E109" s="362"/>
      <c r="F109" s="363"/>
      <c r="G109" s="367"/>
    </row>
    <row r="110" spans="1:13" ht="15.75" customHeight="1">
      <c r="A110" s="368"/>
      <c r="B110" s="368"/>
      <c r="C110" s="355"/>
      <c r="D110" s="368"/>
      <c r="E110" s="362"/>
      <c r="F110" s="363"/>
      <c r="G110" s="367"/>
    </row>
    <row r="111" spans="1:13" ht="15.75" customHeight="1">
      <c r="A111" s="368"/>
      <c r="B111" s="368"/>
      <c r="C111" s="355"/>
      <c r="D111" s="368"/>
      <c r="E111" s="362"/>
      <c r="F111" s="363"/>
      <c r="G111" s="367"/>
    </row>
    <row r="112" spans="1:13" ht="15.75" customHeight="1">
      <c r="A112" s="368"/>
      <c r="B112" s="368"/>
      <c r="C112" s="355"/>
      <c r="D112" s="368"/>
      <c r="E112" s="362"/>
      <c r="F112" s="363"/>
      <c r="G112" s="367"/>
    </row>
    <row r="113" spans="1:12" ht="15.75" customHeight="1">
      <c r="A113" s="368"/>
      <c r="B113" s="368"/>
      <c r="C113" s="355"/>
      <c r="D113" s="368"/>
      <c r="E113" s="362"/>
      <c r="F113" s="363"/>
      <c r="G113" s="367"/>
    </row>
    <row r="114" spans="1:12" ht="15.75" customHeight="1">
      <c r="A114" s="368"/>
      <c r="B114" s="368"/>
      <c r="C114" s="355"/>
      <c r="D114" s="368"/>
      <c r="E114" s="362"/>
      <c r="F114" s="363"/>
      <c r="G114" s="367"/>
    </row>
    <row r="115" spans="1:12" ht="15.75" customHeight="1">
      <c r="A115" s="368"/>
      <c r="B115" s="368"/>
      <c r="C115" s="355"/>
      <c r="D115" s="368"/>
      <c r="E115" s="362"/>
      <c r="F115" s="363"/>
      <c r="G115" s="367"/>
    </row>
    <row r="116" spans="1:12" ht="15.75" customHeight="1">
      <c r="A116" s="368"/>
      <c r="B116" s="368"/>
      <c r="C116" s="355"/>
      <c r="D116" s="368"/>
      <c r="E116" s="362"/>
      <c r="F116" s="363"/>
      <c r="G116" s="367"/>
    </row>
    <row r="117" spans="1:12" ht="15.75" customHeight="1">
      <c r="A117" s="368"/>
      <c r="B117" s="368"/>
      <c r="C117" s="355"/>
      <c r="D117" s="368"/>
      <c r="E117" s="362"/>
      <c r="F117" s="363"/>
      <c r="G117" s="367"/>
    </row>
    <row r="118" spans="1:12" ht="15.75" customHeight="1">
      <c r="A118" s="368"/>
      <c r="B118" s="368"/>
      <c r="C118" s="355"/>
      <c r="D118" s="368"/>
      <c r="E118" s="362"/>
      <c r="F118" s="363"/>
      <c r="G118" s="367"/>
    </row>
    <row r="119" spans="1:12" ht="15.75" customHeight="1">
      <c r="A119" s="368"/>
      <c r="B119" s="368"/>
      <c r="C119" s="355"/>
      <c r="D119" s="368"/>
      <c r="E119" s="362"/>
      <c r="F119" s="363"/>
      <c r="G119" s="367"/>
      <c r="L119" t="s">
        <v>3</v>
      </c>
    </row>
    <row r="120" spans="1:12" ht="15.75" customHeight="1">
      <c r="A120" s="368"/>
      <c r="B120" s="368"/>
      <c r="C120" s="355"/>
      <c r="D120" s="368"/>
      <c r="E120" s="362"/>
      <c r="F120" s="363"/>
      <c r="G120" s="367"/>
    </row>
    <row r="121" spans="1:12" ht="15.75" customHeight="1">
      <c r="A121" s="368"/>
      <c r="B121" s="368"/>
      <c r="C121" s="355"/>
      <c r="D121" s="368"/>
      <c r="E121" s="362"/>
      <c r="F121" s="363"/>
      <c r="G121" s="367"/>
    </row>
    <row r="122" spans="1:12" ht="15.75" customHeight="1">
      <c r="A122" s="368"/>
      <c r="B122" s="368"/>
      <c r="C122" s="355"/>
      <c r="D122" s="368"/>
      <c r="E122" s="362"/>
      <c r="F122" s="363"/>
      <c r="G122" s="367"/>
    </row>
    <row r="123" spans="1:12" ht="15.75" customHeight="1">
      <c r="A123" s="368"/>
      <c r="B123" s="368"/>
      <c r="C123" s="355"/>
      <c r="D123" s="368"/>
      <c r="E123" s="362"/>
      <c r="F123" s="363"/>
      <c r="G123" s="367"/>
    </row>
    <row r="124" spans="1:12" ht="15.75" customHeight="1">
      <c r="A124" s="368"/>
      <c r="B124" s="368"/>
      <c r="C124" s="355"/>
      <c r="D124" s="368"/>
      <c r="E124" s="362"/>
      <c r="F124" s="363"/>
      <c r="G124" s="367"/>
    </row>
    <row r="125" spans="1:12" ht="15.75" customHeight="1">
      <c r="A125" s="368"/>
      <c r="B125" s="368"/>
      <c r="C125" s="355"/>
      <c r="D125" s="368"/>
      <c r="E125" s="362"/>
      <c r="F125" s="363"/>
      <c r="G125" s="367"/>
    </row>
    <row r="126" spans="1:12" ht="15.75" customHeight="1">
      <c r="A126" s="368"/>
      <c r="B126" s="368"/>
      <c r="C126" s="355"/>
      <c r="D126" s="368"/>
      <c r="E126" s="362"/>
      <c r="F126" s="363"/>
      <c r="G126" s="367"/>
    </row>
    <row r="127" spans="1:12" ht="15.75" customHeight="1">
      <c r="A127" s="368"/>
      <c r="B127" s="368"/>
      <c r="C127" s="355"/>
      <c r="D127" s="368"/>
      <c r="E127" s="362"/>
      <c r="F127" s="363"/>
      <c r="G127" s="367"/>
    </row>
    <row r="128" spans="1:12" ht="15.75" customHeight="1">
      <c r="A128" s="368"/>
      <c r="B128" s="368"/>
      <c r="C128" s="355"/>
      <c r="D128" s="368"/>
      <c r="E128" s="362"/>
      <c r="F128" s="363"/>
      <c r="G128" s="367"/>
    </row>
    <row r="129" spans="1:7" ht="15.75" customHeight="1">
      <c r="A129" s="368"/>
      <c r="B129" s="368"/>
      <c r="C129" s="355"/>
      <c r="D129" s="368"/>
      <c r="E129" s="362"/>
      <c r="F129" s="363"/>
      <c r="G129" s="367"/>
    </row>
    <row r="130" spans="1:7" ht="15.75" customHeight="1">
      <c r="A130" s="368"/>
      <c r="B130" s="368"/>
      <c r="C130" s="355"/>
      <c r="D130" s="368"/>
      <c r="E130" s="362"/>
      <c r="F130" s="363"/>
      <c r="G130" s="367"/>
    </row>
    <row r="131" spans="1:7" ht="15.75" customHeight="1">
      <c r="A131" s="368"/>
      <c r="B131" s="368"/>
      <c r="C131" s="355"/>
      <c r="D131" s="368"/>
      <c r="E131" s="362"/>
      <c r="F131" s="363"/>
      <c r="G131" s="367"/>
    </row>
    <row r="132" spans="1:7" ht="15.75" customHeight="1">
      <c r="A132" s="368"/>
      <c r="B132" s="368"/>
      <c r="C132" s="355"/>
      <c r="D132" s="368"/>
      <c r="E132" s="362"/>
      <c r="F132" s="363"/>
      <c r="G132" s="367"/>
    </row>
    <row r="133" spans="1:7" ht="15.75" customHeight="1">
      <c r="A133" s="368"/>
      <c r="B133" s="368"/>
      <c r="C133" s="355"/>
      <c r="D133" s="368"/>
      <c r="E133" s="362"/>
      <c r="F133" s="363"/>
      <c r="G133" s="367"/>
    </row>
    <row r="134" spans="1:7" ht="15.75" customHeight="1">
      <c r="A134" s="368"/>
      <c r="B134" s="368"/>
      <c r="C134" s="355"/>
      <c r="D134" s="368"/>
      <c r="E134" s="362"/>
      <c r="F134" s="363"/>
      <c r="G134" s="364"/>
    </row>
    <row r="135" spans="1:7" ht="15.75" customHeight="1">
      <c r="A135" s="368"/>
      <c r="B135" s="368"/>
      <c r="C135" s="355"/>
      <c r="D135" s="368"/>
      <c r="E135" s="362"/>
      <c r="F135" s="363"/>
      <c r="G135" s="364"/>
    </row>
    <row r="136" spans="1:7" ht="15.75" customHeight="1">
      <c r="A136" s="368"/>
      <c r="B136" s="368"/>
      <c r="C136" s="355"/>
      <c r="D136" s="368"/>
      <c r="E136" s="362"/>
      <c r="F136" s="363"/>
      <c r="G136" s="364"/>
    </row>
    <row r="137" spans="1:7" ht="15.75" customHeight="1">
      <c r="A137" s="368"/>
      <c r="B137" s="368"/>
      <c r="C137" s="355"/>
      <c r="D137" s="368"/>
      <c r="E137" s="362"/>
      <c r="F137" s="363"/>
      <c r="G137" s="364"/>
    </row>
    <row r="138" spans="1:7" ht="15.75" customHeight="1">
      <c r="A138" s="368"/>
      <c r="B138" s="368"/>
      <c r="C138" s="355"/>
      <c r="D138" s="368"/>
      <c r="E138" s="362"/>
      <c r="F138" s="363"/>
      <c r="G138" s="364"/>
    </row>
    <row r="139" spans="1:7" ht="15.75" customHeight="1">
      <c r="A139" s="368"/>
      <c r="B139" s="368"/>
      <c r="C139" s="355"/>
      <c r="D139" s="368"/>
      <c r="E139" s="362"/>
      <c r="F139" s="363"/>
      <c r="G139" s="364"/>
    </row>
    <row r="140" spans="1:7" ht="15.75" customHeight="1">
      <c r="A140" s="368"/>
      <c r="B140" s="368"/>
      <c r="C140" s="355"/>
      <c r="D140" s="368"/>
      <c r="E140" s="362"/>
      <c r="F140" s="363"/>
      <c r="G140" s="364"/>
    </row>
    <row r="141" spans="1:7" ht="15.75" customHeight="1">
      <c r="A141" s="368"/>
      <c r="B141" s="368"/>
      <c r="C141" s="355"/>
      <c r="D141" s="368"/>
      <c r="E141" s="362"/>
      <c r="F141" s="363"/>
      <c r="G141" s="364"/>
    </row>
    <row r="142" spans="1:7" ht="15.75" customHeight="1">
      <c r="A142" s="368"/>
      <c r="B142" s="368"/>
      <c r="C142" s="355"/>
      <c r="D142" s="368"/>
      <c r="E142" s="362"/>
      <c r="F142" s="363"/>
      <c r="G142" s="364"/>
    </row>
    <row r="143" spans="1:7" ht="15.75" customHeight="1">
      <c r="A143" s="368"/>
      <c r="B143" s="368"/>
      <c r="C143" s="355"/>
      <c r="D143" s="368"/>
      <c r="E143" s="362"/>
      <c r="F143" s="363"/>
      <c r="G143" s="364"/>
    </row>
    <row r="144" spans="1:7" ht="15.75" customHeight="1">
      <c r="A144" s="368"/>
      <c r="B144" s="368"/>
      <c r="C144" s="355"/>
      <c r="D144" s="368"/>
      <c r="E144" s="362"/>
      <c r="F144" s="363"/>
      <c r="G144" s="364"/>
    </row>
    <row r="145" spans="1:12" ht="15.75" customHeight="1">
      <c r="A145" s="368"/>
      <c r="B145" s="368"/>
      <c r="C145" s="355"/>
      <c r="D145" s="368"/>
      <c r="E145" s="362"/>
      <c r="F145" s="363"/>
      <c r="G145" s="364"/>
    </row>
    <row r="146" spans="1:12" ht="13.8">
      <c r="A146" s="368" t="s">
        <v>3</v>
      </c>
      <c r="B146" s="368" t="s">
        <v>3</v>
      </c>
      <c r="C146" s="355" t="s">
        <v>3</v>
      </c>
      <c r="D146" s="368" t="s">
        <v>3</v>
      </c>
      <c r="E146" s="362" t="s">
        <v>3</v>
      </c>
      <c r="F146" s="363" t="s">
        <v>3</v>
      </c>
      <c r="G146" s="367"/>
      <c r="H146" s="350" t="s">
        <v>3</v>
      </c>
      <c r="I146" s="350" t="s">
        <v>3</v>
      </c>
    </row>
    <row r="147" spans="1:12" ht="13.8">
      <c r="A147" s="368"/>
      <c r="B147" s="368"/>
      <c r="C147" s="355"/>
      <c r="D147" s="368"/>
      <c r="E147" s="362"/>
      <c r="F147" s="363"/>
      <c r="G147" s="364" t="s">
        <v>3</v>
      </c>
    </row>
    <row r="148" spans="1:12" ht="13.8">
      <c r="A148" s="368"/>
      <c r="B148" s="368"/>
      <c r="C148" s="355"/>
      <c r="D148" s="368"/>
      <c r="E148" s="362"/>
      <c r="F148" s="363"/>
      <c r="G148" s="367"/>
      <c r="L148" t="s">
        <v>3</v>
      </c>
    </row>
    <row r="149" spans="1:12" ht="13.8">
      <c r="A149" s="368"/>
      <c r="B149" s="368"/>
      <c r="C149" s="355"/>
      <c r="D149" s="368"/>
      <c r="E149" s="362"/>
      <c r="F149" s="363"/>
      <c r="G149" s="367"/>
    </row>
    <row r="150" spans="1:12" ht="13.8">
      <c r="A150" s="368"/>
      <c r="B150" s="368"/>
      <c r="C150" s="355"/>
      <c r="D150" s="368"/>
      <c r="E150" s="362"/>
      <c r="F150" s="363"/>
      <c r="G150" s="367"/>
    </row>
    <row r="151" spans="1:12" ht="13.8">
      <c r="A151" s="368"/>
      <c r="B151" s="368"/>
      <c r="C151" s="355"/>
      <c r="D151" s="368"/>
      <c r="E151" s="362"/>
      <c r="F151" s="363"/>
      <c r="G151" s="367"/>
    </row>
    <row r="152" spans="1:12" ht="13.8">
      <c r="A152" s="368"/>
      <c r="B152" s="368"/>
      <c r="C152" s="355"/>
      <c r="D152" s="368"/>
      <c r="E152" s="362"/>
      <c r="F152" s="363"/>
      <c r="G152" s="367"/>
    </row>
    <row r="153" spans="1:12" ht="13.8">
      <c r="A153" s="368"/>
      <c r="B153" s="368"/>
      <c r="C153" s="355"/>
      <c r="D153" s="368"/>
      <c r="E153" s="362"/>
      <c r="F153" s="363"/>
      <c r="G153" s="367"/>
    </row>
    <row r="154" spans="1:12" ht="13.8">
      <c r="A154" s="368"/>
      <c r="B154" s="368"/>
      <c r="C154" s="355"/>
      <c r="D154" s="368"/>
      <c r="E154" s="362"/>
      <c r="F154" s="363"/>
      <c r="G154" s="367"/>
    </row>
    <row r="155" spans="1:12" ht="13.8">
      <c r="A155" s="368"/>
      <c r="B155" s="368"/>
      <c r="C155" s="355"/>
      <c r="D155" s="368"/>
      <c r="E155" s="362"/>
      <c r="F155" s="363"/>
      <c r="G155" s="367"/>
    </row>
    <row r="156" spans="1:12" ht="14.25" customHeight="1">
      <c r="A156" s="368"/>
      <c r="B156" s="368"/>
      <c r="C156" s="355"/>
      <c r="D156" s="368"/>
      <c r="E156" s="362"/>
      <c r="F156" s="363"/>
      <c r="G156" s="367"/>
    </row>
    <row r="157" spans="1:12" ht="13.8">
      <c r="A157" s="368"/>
      <c r="B157" s="368"/>
      <c r="C157" s="355"/>
      <c r="D157" s="368"/>
      <c r="E157" s="362"/>
      <c r="F157" s="363"/>
      <c r="G157" s="367"/>
    </row>
    <row r="158" spans="1:12" ht="13.8">
      <c r="A158" s="368"/>
      <c r="B158" s="368"/>
      <c r="C158" s="355"/>
      <c r="D158" s="368"/>
      <c r="E158" s="362"/>
      <c r="F158" s="363"/>
      <c r="G158" s="367"/>
    </row>
    <row r="159" spans="1:12" ht="13.8">
      <c r="A159" s="368"/>
      <c r="B159" s="368"/>
      <c r="C159" s="355"/>
      <c r="D159" s="368"/>
      <c r="E159" s="362"/>
      <c r="F159" s="363"/>
      <c r="G159" s="367"/>
    </row>
    <row r="160" spans="1:12" ht="13.8">
      <c r="A160" s="368"/>
      <c r="B160" s="368"/>
      <c r="C160" s="355"/>
      <c r="D160" s="368"/>
      <c r="E160" s="362"/>
      <c r="F160" s="363"/>
      <c r="G160" s="367"/>
    </row>
    <row r="161" spans="1:7" ht="13.8">
      <c r="A161" s="368"/>
      <c r="B161" s="368"/>
      <c r="C161" s="355"/>
      <c r="D161" s="368"/>
      <c r="E161" s="362"/>
      <c r="F161" s="363"/>
      <c r="G161" s="367"/>
    </row>
    <row r="162" spans="1:7" ht="13.8">
      <c r="A162" s="368"/>
      <c r="B162" s="368"/>
      <c r="C162" s="355"/>
      <c r="D162" s="368"/>
      <c r="E162" s="362"/>
      <c r="F162" s="363"/>
      <c r="G162" s="367"/>
    </row>
    <row r="163" spans="1:7" ht="13.8">
      <c r="A163" s="368"/>
      <c r="B163" s="368"/>
      <c r="C163" s="355"/>
      <c r="D163" s="368"/>
      <c r="E163" s="362"/>
      <c r="F163" s="363"/>
      <c r="G163" s="367"/>
    </row>
    <row r="164" spans="1:7" ht="13.8">
      <c r="A164" s="368"/>
      <c r="B164" s="368"/>
      <c r="C164" s="355"/>
      <c r="D164" s="368"/>
      <c r="E164" s="362"/>
      <c r="F164" s="363"/>
      <c r="G164" s="367"/>
    </row>
    <row r="165" spans="1:7" ht="13.8">
      <c r="A165" s="368" t="s">
        <v>3</v>
      </c>
      <c r="B165" s="368"/>
      <c r="C165" s="355" t="s">
        <v>3</v>
      </c>
      <c r="D165" s="368" t="s">
        <v>3</v>
      </c>
      <c r="E165" s="362" t="s">
        <v>3</v>
      </c>
      <c r="F165" s="363" t="s">
        <v>3</v>
      </c>
      <c r="G165" s="367" t="s">
        <v>3</v>
      </c>
    </row>
    <row r="166" spans="1:7" ht="13.8">
      <c r="A166" s="368" t="s">
        <v>3</v>
      </c>
      <c r="B166" s="368"/>
      <c r="C166" s="355" t="s">
        <v>3</v>
      </c>
      <c r="D166" s="368" t="s">
        <v>3</v>
      </c>
      <c r="E166" s="362" t="s">
        <v>3</v>
      </c>
      <c r="F166" s="363" t="s">
        <v>3</v>
      </c>
      <c r="G166" s="367" t="s">
        <v>3</v>
      </c>
    </row>
    <row r="167" spans="1:7" ht="13.8">
      <c r="A167" s="368" t="s">
        <v>3</v>
      </c>
      <c r="B167" s="368"/>
      <c r="C167" s="355" t="s">
        <v>3</v>
      </c>
      <c r="D167" s="368" t="s">
        <v>3</v>
      </c>
      <c r="E167" s="362" t="s">
        <v>3</v>
      </c>
      <c r="F167" s="363" t="s">
        <v>3</v>
      </c>
      <c r="G167" s="367" t="s">
        <v>3</v>
      </c>
    </row>
    <row r="168" spans="1:7" ht="13.8">
      <c r="A168" s="368" t="s">
        <v>3</v>
      </c>
      <c r="B168" s="368" t="s">
        <v>3</v>
      </c>
      <c r="C168" s="355" t="s">
        <v>3</v>
      </c>
      <c r="D168" s="368" t="s">
        <v>3</v>
      </c>
      <c r="E168" s="362" t="s">
        <v>3</v>
      </c>
      <c r="F168" s="363" t="s">
        <v>3</v>
      </c>
      <c r="G168" s="364"/>
    </row>
    <row r="169" spans="1:7" ht="13.8">
      <c r="A169" s="368"/>
      <c r="B169" s="368"/>
      <c r="C169" s="355"/>
      <c r="D169" s="368"/>
      <c r="E169" s="362"/>
      <c r="F169" s="363"/>
      <c r="G169" s="364" t="s">
        <v>3</v>
      </c>
    </row>
    <row r="170" spans="1:7" ht="13.8">
      <c r="A170" s="368"/>
      <c r="B170" s="368"/>
      <c r="C170" s="355"/>
      <c r="D170" s="368"/>
      <c r="E170" s="362"/>
      <c r="F170" s="363"/>
      <c r="G170" s="364"/>
    </row>
    <row r="171" spans="1:7" ht="13.8">
      <c r="A171" s="368"/>
      <c r="B171" s="368"/>
      <c r="C171" s="355"/>
      <c r="D171" s="368"/>
      <c r="E171" s="362"/>
      <c r="F171" s="363"/>
      <c r="G171" s="364"/>
    </row>
    <row r="172" spans="1:7" ht="13.8">
      <c r="A172" s="368"/>
      <c r="B172" s="368"/>
      <c r="C172" s="355"/>
      <c r="D172" s="368"/>
      <c r="E172" s="362"/>
      <c r="F172" s="363"/>
      <c r="G172" s="364"/>
    </row>
    <row r="173" spans="1:7" ht="13.8">
      <c r="A173" s="368"/>
      <c r="B173" s="368"/>
      <c r="C173" s="355"/>
      <c r="D173" s="368"/>
      <c r="E173" s="362"/>
      <c r="F173" s="363"/>
      <c r="G173" s="364"/>
    </row>
    <row r="174" spans="1:7" ht="13.8">
      <c r="A174" s="368"/>
      <c r="B174" s="368"/>
      <c r="C174" s="355"/>
      <c r="D174" s="368"/>
      <c r="E174" s="362"/>
      <c r="F174" s="363"/>
      <c r="G174" s="364"/>
    </row>
    <row r="175" spans="1:7" ht="13.8">
      <c r="A175" s="368"/>
      <c r="B175" s="368"/>
      <c r="C175" s="355"/>
      <c r="D175" s="368"/>
      <c r="E175" s="362"/>
      <c r="F175" s="363"/>
      <c r="G175" s="364"/>
    </row>
    <row r="176" spans="1:7" ht="13.8">
      <c r="A176" s="368"/>
      <c r="B176" s="368"/>
      <c r="C176" s="355"/>
      <c r="D176" s="368"/>
      <c r="E176" s="362"/>
      <c r="F176" s="363"/>
      <c r="G176" s="364"/>
    </row>
    <row r="177" spans="1:7" ht="13.8">
      <c r="A177" s="368"/>
      <c r="B177" s="368"/>
      <c r="C177" s="355"/>
      <c r="D177" s="368"/>
      <c r="E177" s="362"/>
      <c r="F177" s="363"/>
      <c r="G177" s="364"/>
    </row>
    <row r="178" spans="1:7" ht="13.8">
      <c r="A178" s="368"/>
      <c r="B178" s="368"/>
      <c r="C178" s="355"/>
      <c r="D178" s="368"/>
      <c r="E178" s="362"/>
      <c r="F178" s="363"/>
      <c r="G178" s="364"/>
    </row>
    <row r="179" spans="1:7" ht="13.8">
      <c r="A179" s="368"/>
      <c r="B179" s="368"/>
      <c r="C179" s="355"/>
      <c r="D179" s="368"/>
      <c r="E179" s="362"/>
      <c r="F179" s="363"/>
      <c r="G179" s="364"/>
    </row>
    <row r="180" spans="1:7" ht="13.8">
      <c r="A180" s="368"/>
      <c r="B180" s="368"/>
      <c r="C180" s="355"/>
      <c r="D180" s="368"/>
      <c r="E180" s="362"/>
      <c r="F180" s="363"/>
      <c r="G180" s="364"/>
    </row>
    <row r="181" spans="1:7" ht="13.8">
      <c r="A181" s="368"/>
      <c r="B181" s="368"/>
      <c r="C181" s="355"/>
      <c r="D181" s="368"/>
      <c r="E181" s="362"/>
      <c r="F181" s="363"/>
      <c r="G181" s="364"/>
    </row>
  </sheetData>
  <pageMargins left="0.78740157499999996" right="0.78740157499999996" top="0.984251969" bottom="0.984251969" header="0.4921259845" footer="0.4921259845"/>
  <pageSetup paperSize="9" scale="84" orientation="portrait" r:id="rId1"/>
  <headerFooter alignWithMargins="0"/>
  <rowBreaks count="1" manualBreakCount="1">
    <brk id="68" max="6" man="1"/>
  </rowBreaks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5"/>
  <sheetViews>
    <sheetView zoomScaleNormal="100" workbookViewId="0">
      <selection activeCell="K140" sqref="K140"/>
    </sheetView>
  </sheetViews>
  <sheetFormatPr defaultRowHeight="13.2"/>
  <cols>
    <col min="1" max="1" width="9.109375" style="333" customWidth="1"/>
    <col min="2" max="2" width="66" style="189" customWidth="1"/>
    <col min="3" max="4" width="7.6640625" style="189" customWidth="1"/>
    <col min="5" max="5" width="8.88671875" style="189"/>
    <col min="6" max="6" width="11.6640625" style="189" customWidth="1"/>
    <col min="7" max="256" width="8.88671875" style="189"/>
    <col min="257" max="257" width="9.109375" style="189" customWidth="1"/>
    <col min="258" max="258" width="60.6640625" style="189" customWidth="1"/>
    <col min="259" max="260" width="7.6640625" style="189" customWidth="1"/>
    <col min="261" max="261" width="8.88671875" style="189"/>
    <col min="262" max="262" width="11.6640625" style="189" bestFit="1" customWidth="1"/>
    <col min="263" max="512" width="8.88671875" style="189"/>
    <col min="513" max="513" width="9.109375" style="189" customWidth="1"/>
    <col min="514" max="514" width="60.6640625" style="189" customWidth="1"/>
    <col min="515" max="516" width="7.6640625" style="189" customWidth="1"/>
    <col min="517" max="517" width="8.88671875" style="189"/>
    <col min="518" max="518" width="11.6640625" style="189" bestFit="1" customWidth="1"/>
    <col min="519" max="768" width="8.88671875" style="189"/>
    <col min="769" max="769" width="9.109375" style="189" customWidth="1"/>
    <col min="770" max="770" width="60.6640625" style="189" customWidth="1"/>
    <col min="771" max="772" width="7.6640625" style="189" customWidth="1"/>
    <col min="773" max="773" width="8.88671875" style="189"/>
    <col min="774" max="774" width="11.6640625" style="189" bestFit="1" customWidth="1"/>
    <col min="775" max="1024" width="8.88671875" style="189"/>
    <col min="1025" max="1025" width="9.109375" style="189" customWidth="1"/>
    <col min="1026" max="1026" width="60.6640625" style="189" customWidth="1"/>
    <col min="1027" max="1028" width="7.6640625" style="189" customWidth="1"/>
    <col min="1029" max="1029" width="8.88671875" style="189"/>
    <col min="1030" max="1030" width="11.6640625" style="189" bestFit="1" customWidth="1"/>
    <col min="1031" max="1280" width="8.88671875" style="189"/>
    <col min="1281" max="1281" width="9.109375" style="189" customWidth="1"/>
    <col min="1282" max="1282" width="60.6640625" style="189" customWidth="1"/>
    <col min="1283" max="1284" width="7.6640625" style="189" customWidth="1"/>
    <col min="1285" max="1285" width="8.88671875" style="189"/>
    <col min="1286" max="1286" width="11.6640625" style="189" bestFit="1" customWidth="1"/>
    <col min="1287" max="1536" width="8.88671875" style="189"/>
    <col min="1537" max="1537" width="9.109375" style="189" customWidth="1"/>
    <col min="1538" max="1538" width="60.6640625" style="189" customWidth="1"/>
    <col min="1539" max="1540" width="7.6640625" style="189" customWidth="1"/>
    <col min="1541" max="1541" width="8.88671875" style="189"/>
    <col min="1542" max="1542" width="11.6640625" style="189" bestFit="1" customWidth="1"/>
    <col min="1543" max="1792" width="8.88671875" style="189"/>
    <col min="1793" max="1793" width="9.109375" style="189" customWidth="1"/>
    <col min="1794" max="1794" width="60.6640625" style="189" customWidth="1"/>
    <col min="1795" max="1796" width="7.6640625" style="189" customWidth="1"/>
    <col min="1797" max="1797" width="8.88671875" style="189"/>
    <col min="1798" max="1798" width="11.6640625" style="189" bestFit="1" customWidth="1"/>
    <col min="1799" max="2048" width="8.88671875" style="189"/>
    <col min="2049" max="2049" width="9.109375" style="189" customWidth="1"/>
    <col min="2050" max="2050" width="60.6640625" style="189" customWidth="1"/>
    <col min="2051" max="2052" width="7.6640625" style="189" customWidth="1"/>
    <col min="2053" max="2053" width="8.88671875" style="189"/>
    <col min="2054" max="2054" width="11.6640625" style="189" bestFit="1" customWidth="1"/>
    <col min="2055" max="2304" width="8.88671875" style="189"/>
    <col min="2305" max="2305" width="9.109375" style="189" customWidth="1"/>
    <col min="2306" max="2306" width="60.6640625" style="189" customWidth="1"/>
    <col min="2307" max="2308" width="7.6640625" style="189" customWidth="1"/>
    <col min="2309" max="2309" width="8.88671875" style="189"/>
    <col min="2310" max="2310" width="11.6640625" style="189" bestFit="1" customWidth="1"/>
    <col min="2311" max="2560" width="8.88671875" style="189"/>
    <col min="2561" max="2561" width="9.109375" style="189" customWidth="1"/>
    <col min="2562" max="2562" width="60.6640625" style="189" customWidth="1"/>
    <col min="2563" max="2564" width="7.6640625" style="189" customWidth="1"/>
    <col min="2565" max="2565" width="8.88671875" style="189"/>
    <col min="2566" max="2566" width="11.6640625" style="189" bestFit="1" customWidth="1"/>
    <col min="2567" max="2816" width="8.88671875" style="189"/>
    <col min="2817" max="2817" width="9.109375" style="189" customWidth="1"/>
    <col min="2818" max="2818" width="60.6640625" style="189" customWidth="1"/>
    <col min="2819" max="2820" width="7.6640625" style="189" customWidth="1"/>
    <col min="2821" max="2821" width="8.88671875" style="189"/>
    <col min="2822" max="2822" width="11.6640625" style="189" bestFit="1" customWidth="1"/>
    <col min="2823" max="3072" width="8.88671875" style="189"/>
    <col min="3073" max="3073" width="9.109375" style="189" customWidth="1"/>
    <col min="3074" max="3074" width="60.6640625" style="189" customWidth="1"/>
    <col min="3075" max="3076" width="7.6640625" style="189" customWidth="1"/>
    <col min="3077" max="3077" width="8.88671875" style="189"/>
    <col min="3078" max="3078" width="11.6640625" style="189" bestFit="1" customWidth="1"/>
    <col min="3079" max="3328" width="8.88671875" style="189"/>
    <col min="3329" max="3329" width="9.109375" style="189" customWidth="1"/>
    <col min="3330" max="3330" width="60.6640625" style="189" customWidth="1"/>
    <col min="3331" max="3332" width="7.6640625" style="189" customWidth="1"/>
    <col min="3333" max="3333" width="8.88671875" style="189"/>
    <col min="3334" max="3334" width="11.6640625" style="189" bestFit="1" customWidth="1"/>
    <col min="3335" max="3584" width="8.88671875" style="189"/>
    <col min="3585" max="3585" width="9.109375" style="189" customWidth="1"/>
    <col min="3586" max="3586" width="60.6640625" style="189" customWidth="1"/>
    <col min="3587" max="3588" width="7.6640625" style="189" customWidth="1"/>
    <col min="3589" max="3589" width="8.88671875" style="189"/>
    <col min="3590" max="3590" width="11.6640625" style="189" bestFit="1" customWidth="1"/>
    <col min="3591" max="3840" width="8.88671875" style="189"/>
    <col min="3841" max="3841" width="9.109375" style="189" customWidth="1"/>
    <col min="3842" max="3842" width="60.6640625" style="189" customWidth="1"/>
    <col min="3843" max="3844" width="7.6640625" style="189" customWidth="1"/>
    <col min="3845" max="3845" width="8.88671875" style="189"/>
    <col min="3846" max="3846" width="11.6640625" style="189" bestFit="1" customWidth="1"/>
    <col min="3847" max="4096" width="8.88671875" style="189"/>
    <col min="4097" max="4097" width="9.109375" style="189" customWidth="1"/>
    <col min="4098" max="4098" width="60.6640625" style="189" customWidth="1"/>
    <col min="4099" max="4100" width="7.6640625" style="189" customWidth="1"/>
    <col min="4101" max="4101" width="8.88671875" style="189"/>
    <col min="4102" max="4102" width="11.6640625" style="189" bestFit="1" customWidth="1"/>
    <col min="4103" max="4352" width="8.88671875" style="189"/>
    <col min="4353" max="4353" width="9.109375" style="189" customWidth="1"/>
    <col min="4354" max="4354" width="60.6640625" style="189" customWidth="1"/>
    <col min="4355" max="4356" width="7.6640625" style="189" customWidth="1"/>
    <col min="4357" max="4357" width="8.88671875" style="189"/>
    <col min="4358" max="4358" width="11.6640625" style="189" bestFit="1" customWidth="1"/>
    <col min="4359" max="4608" width="8.88671875" style="189"/>
    <col min="4609" max="4609" width="9.109375" style="189" customWidth="1"/>
    <col min="4610" max="4610" width="60.6640625" style="189" customWidth="1"/>
    <col min="4611" max="4612" width="7.6640625" style="189" customWidth="1"/>
    <col min="4613" max="4613" width="8.88671875" style="189"/>
    <col min="4614" max="4614" width="11.6640625" style="189" bestFit="1" customWidth="1"/>
    <col min="4615" max="4864" width="8.88671875" style="189"/>
    <col min="4865" max="4865" width="9.109375" style="189" customWidth="1"/>
    <col min="4866" max="4866" width="60.6640625" style="189" customWidth="1"/>
    <col min="4867" max="4868" width="7.6640625" style="189" customWidth="1"/>
    <col min="4869" max="4869" width="8.88671875" style="189"/>
    <col min="4870" max="4870" width="11.6640625" style="189" bestFit="1" customWidth="1"/>
    <col min="4871" max="5120" width="8.88671875" style="189"/>
    <col min="5121" max="5121" width="9.109375" style="189" customWidth="1"/>
    <col min="5122" max="5122" width="60.6640625" style="189" customWidth="1"/>
    <col min="5123" max="5124" width="7.6640625" style="189" customWidth="1"/>
    <col min="5125" max="5125" width="8.88671875" style="189"/>
    <col min="5126" max="5126" width="11.6640625" style="189" bestFit="1" customWidth="1"/>
    <col min="5127" max="5376" width="8.88671875" style="189"/>
    <col min="5377" max="5377" width="9.109375" style="189" customWidth="1"/>
    <col min="5378" max="5378" width="60.6640625" style="189" customWidth="1"/>
    <col min="5379" max="5380" width="7.6640625" style="189" customWidth="1"/>
    <col min="5381" max="5381" width="8.88671875" style="189"/>
    <col min="5382" max="5382" width="11.6640625" style="189" bestFit="1" customWidth="1"/>
    <col min="5383" max="5632" width="8.88671875" style="189"/>
    <col min="5633" max="5633" width="9.109375" style="189" customWidth="1"/>
    <col min="5634" max="5634" width="60.6640625" style="189" customWidth="1"/>
    <col min="5635" max="5636" width="7.6640625" style="189" customWidth="1"/>
    <col min="5637" max="5637" width="8.88671875" style="189"/>
    <col min="5638" max="5638" width="11.6640625" style="189" bestFit="1" customWidth="1"/>
    <col min="5639" max="5888" width="8.88671875" style="189"/>
    <col min="5889" max="5889" width="9.109375" style="189" customWidth="1"/>
    <col min="5890" max="5890" width="60.6640625" style="189" customWidth="1"/>
    <col min="5891" max="5892" width="7.6640625" style="189" customWidth="1"/>
    <col min="5893" max="5893" width="8.88671875" style="189"/>
    <col min="5894" max="5894" width="11.6640625" style="189" bestFit="1" customWidth="1"/>
    <col min="5895" max="6144" width="8.88671875" style="189"/>
    <col min="6145" max="6145" width="9.109375" style="189" customWidth="1"/>
    <col min="6146" max="6146" width="60.6640625" style="189" customWidth="1"/>
    <col min="6147" max="6148" width="7.6640625" style="189" customWidth="1"/>
    <col min="6149" max="6149" width="8.88671875" style="189"/>
    <col min="6150" max="6150" width="11.6640625" style="189" bestFit="1" customWidth="1"/>
    <col min="6151" max="6400" width="8.88671875" style="189"/>
    <col min="6401" max="6401" width="9.109375" style="189" customWidth="1"/>
    <col min="6402" max="6402" width="60.6640625" style="189" customWidth="1"/>
    <col min="6403" max="6404" width="7.6640625" style="189" customWidth="1"/>
    <col min="6405" max="6405" width="8.88671875" style="189"/>
    <col min="6406" max="6406" width="11.6640625" style="189" bestFit="1" customWidth="1"/>
    <col min="6407" max="6656" width="8.88671875" style="189"/>
    <col min="6657" max="6657" width="9.109375" style="189" customWidth="1"/>
    <col min="6658" max="6658" width="60.6640625" style="189" customWidth="1"/>
    <col min="6659" max="6660" width="7.6640625" style="189" customWidth="1"/>
    <col min="6661" max="6661" width="8.88671875" style="189"/>
    <col min="6662" max="6662" width="11.6640625" style="189" bestFit="1" customWidth="1"/>
    <col min="6663" max="6912" width="8.88671875" style="189"/>
    <col min="6913" max="6913" width="9.109375" style="189" customWidth="1"/>
    <col min="6914" max="6914" width="60.6640625" style="189" customWidth="1"/>
    <col min="6915" max="6916" width="7.6640625" style="189" customWidth="1"/>
    <col min="6917" max="6917" width="8.88671875" style="189"/>
    <col min="6918" max="6918" width="11.6640625" style="189" bestFit="1" customWidth="1"/>
    <col min="6919" max="7168" width="8.88671875" style="189"/>
    <col min="7169" max="7169" width="9.109375" style="189" customWidth="1"/>
    <col min="7170" max="7170" width="60.6640625" style="189" customWidth="1"/>
    <col min="7171" max="7172" width="7.6640625" style="189" customWidth="1"/>
    <col min="7173" max="7173" width="8.88671875" style="189"/>
    <col min="7174" max="7174" width="11.6640625" style="189" bestFit="1" customWidth="1"/>
    <col min="7175" max="7424" width="8.88671875" style="189"/>
    <col min="7425" max="7425" width="9.109375" style="189" customWidth="1"/>
    <col min="7426" max="7426" width="60.6640625" style="189" customWidth="1"/>
    <col min="7427" max="7428" width="7.6640625" style="189" customWidth="1"/>
    <col min="7429" max="7429" width="8.88671875" style="189"/>
    <col min="7430" max="7430" width="11.6640625" style="189" bestFit="1" customWidth="1"/>
    <col min="7431" max="7680" width="8.88671875" style="189"/>
    <col min="7681" max="7681" width="9.109375" style="189" customWidth="1"/>
    <col min="7682" max="7682" width="60.6640625" style="189" customWidth="1"/>
    <col min="7683" max="7684" width="7.6640625" style="189" customWidth="1"/>
    <col min="7685" max="7685" width="8.88671875" style="189"/>
    <col min="7686" max="7686" width="11.6640625" style="189" bestFit="1" customWidth="1"/>
    <col min="7687" max="7936" width="8.88671875" style="189"/>
    <col min="7937" max="7937" width="9.109375" style="189" customWidth="1"/>
    <col min="7938" max="7938" width="60.6640625" style="189" customWidth="1"/>
    <col min="7939" max="7940" width="7.6640625" style="189" customWidth="1"/>
    <col min="7941" max="7941" width="8.88671875" style="189"/>
    <col min="7942" max="7942" width="11.6640625" style="189" bestFit="1" customWidth="1"/>
    <col min="7943" max="8192" width="8.88671875" style="189"/>
    <col min="8193" max="8193" width="9.109375" style="189" customWidth="1"/>
    <col min="8194" max="8194" width="60.6640625" style="189" customWidth="1"/>
    <col min="8195" max="8196" width="7.6640625" style="189" customWidth="1"/>
    <col min="8197" max="8197" width="8.88671875" style="189"/>
    <col min="8198" max="8198" width="11.6640625" style="189" bestFit="1" customWidth="1"/>
    <col min="8199" max="8448" width="8.88671875" style="189"/>
    <col min="8449" max="8449" width="9.109375" style="189" customWidth="1"/>
    <col min="8450" max="8450" width="60.6640625" style="189" customWidth="1"/>
    <col min="8451" max="8452" width="7.6640625" style="189" customWidth="1"/>
    <col min="8453" max="8453" width="8.88671875" style="189"/>
    <col min="8454" max="8454" width="11.6640625" style="189" bestFit="1" customWidth="1"/>
    <col min="8455" max="8704" width="8.88671875" style="189"/>
    <col min="8705" max="8705" width="9.109375" style="189" customWidth="1"/>
    <col min="8706" max="8706" width="60.6640625" style="189" customWidth="1"/>
    <col min="8707" max="8708" width="7.6640625" style="189" customWidth="1"/>
    <col min="8709" max="8709" width="8.88671875" style="189"/>
    <col min="8710" max="8710" width="11.6640625" style="189" bestFit="1" customWidth="1"/>
    <col min="8711" max="8960" width="8.88671875" style="189"/>
    <col min="8961" max="8961" width="9.109375" style="189" customWidth="1"/>
    <col min="8962" max="8962" width="60.6640625" style="189" customWidth="1"/>
    <col min="8963" max="8964" width="7.6640625" style="189" customWidth="1"/>
    <col min="8965" max="8965" width="8.88671875" style="189"/>
    <col min="8966" max="8966" width="11.6640625" style="189" bestFit="1" customWidth="1"/>
    <col min="8967" max="9216" width="8.88671875" style="189"/>
    <col min="9217" max="9217" width="9.109375" style="189" customWidth="1"/>
    <col min="9218" max="9218" width="60.6640625" style="189" customWidth="1"/>
    <col min="9219" max="9220" width="7.6640625" style="189" customWidth="1"/>
    <col min="9221" max="9221" width="8.88671875" style="189"/>
    <col min="9222" max="9222" width="11.6640625" style="189" bestFit="1" customWidth="1"/>
    <col min="9223" max="9472" width="8.88671875" style="189"/>
    <col min="9473" max="9473" width="9.109375" style="189" customWidth="1"/>
    <col min="9474" max="9474" width="60.6640625" style="189" customWidth="1"/>
    <col min="9475" max="9476" width="7.6640625" style="189" customWidth="1"/>
    <col min="9477" max="9477" width="8.88671875" style="189"/>
    <col min="9478" max="9478" width="11.6640625" style="189" bestFit="1" customWidth="1"/>
    <col min="9479" max="9728" width="8.88671875" style="189"/>
    <col min="9729" max="9729" width="9.109375" style="189" customWidth="1"/>
    <col min="9730" max="9730" width="60.6640625" style="189" customWidth="1"/>
    <col min="9731" max="9732" width="7.6640625" style="189" customWidth="1"/>
    <col min="9733" max="9733" width="8.88671875" style="189"/>
    <col min="9734" max="9734" width="11.6640625" style="189" bestFit="1" customWidth="1"/>
    <col min="9735" max="9984" width="8.88671875" style="189"/>
    <col min="9985" max="9985" width="9.109375" style="189" customWidth="1"/>
    <col min="9986" max="9986" width="60.6640625" style="189" customWidth="1"/>
    <col min="9987" max="9988" width="7.6640625" style="189" customWidth="1"/>
    <col min="9989" max="9989" width="8.88671875" style="189"/>
    <col min="9990" max="9990" width="11.6640625" style="189" bestFit="1" customWidth="1"/>
    <col min="9991" max="10240" width="8.88671875" style="189"/>
    <col min="10241" max="10241" width="9.109375" style="189" customWidth="1"/>
    <col min="10242" max="10242" width="60.6640625" style="189" customWidth="1"/>
    <col min="10243" max="10244" width="7.6640625" style="189" customWidth="1"/>
    <col min="10245" max="10245" width="8.88671875" style="189"/>
    <col min="10246" max="10246" width="11.6640625" style="189" bestFit="1" customWidth="1"/>
    <col min="10247" max="10496" width="8.88671875" style="189"/>
    <col min="10497" max="10497" width="9.109375" style="189" customWidth="1"/>
    <col min="10498" max="10498" width="60.6640625" style="189" customWidth="1"/>
    <col min="10499" max="10500" width="7.6640625" style="189" customWidth="1"/>
    <col min="10501" max="10501" width="8.88671875" style="189"/>
    <col min="10502" max="10502" width="11.6640625" style="189" bestFit="1" customWidth="1"/>
    <col min="10503" max="10752" width="8.88671875" style="189"/>
    <col min="10753" max="10753" width="9.109375" style="189" customWidth="1"/>
    <col min="10754" max="10754" width="60.6640625" style="189" customWidth="1"/>
    <col min="10755" max="10756" width="7.6640625" style="189" customWidth="1"/>
    <col min="10757" max="10757" width="8.88671875" style="189"/>
    <col min="10758" max="10758" width="11.6640625" style="189" bestFit="1" customWidth="1"/>
    <col min="10759" max="11008" width="8.88671875" style="189"/>
    <col min="11009" max="11009" width="9.109375" style="189" customWidth="1"/>
    <col min="11010" max="11010" width="60.6640625" style="189" customWidth="1"/>
    <col min="11011" max="11012" width="7.6640625" style="189" customWidth="1"/>
    <col min="11013" max="11013" width="8.88671875" style="189"/>
    <col min="11014" max="11014" width="11.6640625" style="189" bestFit="1" customWidth="1"/>
    <col min="11015" max="11264" width="8.88671875" style="189"/>
    <col min="11265" max="11265" width="9.109375" style="189" customWidth="1"/>
    <col min="11266" max="11266" width="60.6640625" style="189" customWidth="1"/>
    <col min="11267" max="11268" width="7.6640625" style="189" customWidth="1"/>
    <col min="11269" max="11269" width="8.88671875" style="189"/>
    <col min="11270" max="11270" width="11.6640625" style="189" bestFit="1" customWidth="1"/>
    <col min="11271" max="11520" width="8.88671875" style="189"/>
    <col min="11521" max="11521" width="9.109375" style="189" customWidth="1"/>
    <col min="11522" max="11522" width="60.6640625" style="189" customWidth="1"/>
    <col min="11523" max="11524" width="7.6640625" style="189" customWidth="1"/>
    <col min="11525" max="11525" width="8.88671875" style="189"/>
    <col min="11526" max="11526" width="11.6640625" style="189" bestFit="1" customWidth="1"/>
    <col min="11527" max="11776" width="8.88671875" style="189"/>
    <col min="11777" max="11777" width="9.109375" style="189" customWidth="1"/>
    <col min="11778" max="11778" width="60.6640625" style="189" customWidth="1"/>
    <col min="11779" max="11780" width="7.6640625" style="189" customWidth="1"/>
    <col min="11781" max="11781" width="8.88671875" style="189"/>
    <col min="11782" max="11782" width="11.6640625" style="189" bestFit="1" customWidth="1"/>
    <col min="11783" max="12032" width="8.88671875" style="189"/>
    <col min="12033" max="12033" width="9.109375" style="189" customWidth="1"/>
    <col min="12034" max="12034" width="60.6640625" style="189" customWidth="1"/>
    <col min="12035" max="12036" width="7.6640625" style="189" customWidth="1"/>
    <col min="12037" max="12037" width="8.88671875" style="189"/>
    <col min="12038" max="12038" width="11.6640625" style="189" bestFit="1" customWidth="1"/>
    <col min="12039" max="12288" width="8.88671875" style="189"/>
    <col min="12289" max="12289" width="9.109375" style="189" customWidth="1"/>
    <col min="12290" max="12290" width="60.6640625" style="189" customWidth="1"/>
    <col min="12291" max="12292" width="7.6640625" style="189" customWidth="1"/>
    <col min="12293" max="12293" width="8.88671875" style="189"/>
    <col min="12294" max="12294" width="11.6640625" style="189" bestFit="1" customWidth="1"/>
    <col min="12295" max="12544" width="8.88671875" style="189"/>
    <col min="12545" max="12545" width="9.109375" style="189" customWidth="1"/>
    <col min="12546" max="12546" width="60.6640625" style="189" customWidth="1"/>
    <col min="12547" max="12548" width="7.6640625" style="189" customWidth="1"/>
    <col min="12549" max="12549" width="8.88671875" style="189"/>
    <col min="12550" max="12550" width="11.6640625" style="189" bestFit="1" customWidth="1"/>
    <col min="12551" max="12800" width="8.88671875" style="189"/>
    <col min="12801" max="12801" width="9.109375" style="189" customWidth="1"/>
    <col min="12802" max="12802" width="60.6640625" style="189" customWidth="1"/>
    <col min="12803" max="12804" width="7.6640625" style="189" customWidth="1"/>
    <col min="12805" max="12805" width="8.88671875" style="189"/>
    <col min="12806" max="12806" width="11.6640625" style="189" bestFit="1" customWidth="1"/>
    <col min="12807" max="13056" width="8.88671875" style="189"/>
    <col min="13057" max="13057" width="9.109375" style="189" customWidth="1"/>
    <col min="13058" max="13058" width="60.6640625" style="189" customWidth="1"/>
    <col min="13059" max="13060" width="7.6640625" style="189" customWidth="1"/>
    <col min="13061" max="13061" width="8.88671875" style="189"/>
    <col min="13062" max="13062" width="11.6640625" style="189" bestFit="1" customWidth="1"/>
    <col min="13063" max="13312" width="8.88671875" style="189"/>
    <col min="13313" max="13313" width="9.109375" style="189" customWidth="1"/>
    <col min="13314" max="13314" width="60.6640625" style="189" customWidth="1"/>
    <col min="13315" max="13316" width="7.6640625" style="189" customWidth="1"/>
    <col min="13317" max="13317" width="8.88671875" style="189"/>
    <col min="13318" max="13318" width="11.6640625" style="189" bestFit="1" customWidth="1"/>
    <col min="13319" max="13568" width="8.88671875" style="189"/>
    <col min="13569" max="13569" width="9.109375" style="189" customWidth="1"/>
    <col min="13570" max="13570" width="60.6640625" style="189" customWidth="1"/>
    <col min="13571" max="13572" width="7.6640625" style="189" customWidth="1"/>
    <col min="13573" max="13573" width="8.88671875" style="189"/>
    <col min="13574" max="13574" width="11.6640625" style="189" bestFit="1" customWidth="1"/>
    <col min="13575" max="13824" width="8.88671875" style="189"/>
    <col min="13825" max="13825" width="9.109375" style="189" customWidth="1"/>
    <col min="13826" max="13826" width="60.6640625" style="189" customWidth="1"/>
    <col min="13827" max="13828" width="7.6640625" style="189" customWidth="1"/>
    <col min="13829" max="13829" width="8.88671875" style="189"/>
    <col min="13830" max="13830" width="11.6640625" style="189" bestFit="1" customWidth="1"/>
    <col min="13831" max="14080" width="8.88671875" style="189"/>
    <col min="14081" max="14081" width="9.109375" style="189" customWidth="1"/>
    <col min="14082" max="14082" width="60.6640625" style="189" customWidth="1"/>
    <col min="14083" max="14084" width="7.6640625" style="189" customWidth="1"/>
    <col min="14085" max="14085" width="8.88671875" style="189"/>
    <col min="14086" max="14086" width="11.6640625" style="189" bestFit="1" customWidth="1"/>
    <col min="14087" max="14336" width="8.88671875" style="189"/>
    <col min="14337" max="14337" width="9.109375" style="189" customWidth="1"/>
    <col min="14338" max="14338" width="60.6640625" style="189" customWidth="1"/>
    <col min="14339" max="14340" width="7.6640625" style="189" customWidth="1"/>
    <col min="14341" max="14341" width="8.88671875" style="189"/>
    <col min="14342" max="14342" width="11.6640625" style="189" bestFit="1" customWidth="1"/>
    <col min="14343" max="14592" width="8.88671875" style="189"/>
    <col min="14593" max="14593" width="9.109375" style="189" customWidth="1"/>
    <col min="14594" max="14594" width="60.6640625" style="189" customWidth="1"/>
    <col min="14595" max="14596" width="7.6640625" style="189" customWidth="1"/>
    <col min="14597" max="14597" width="8.88671875" style="189"/>
    <col min="14598" max="14598" width="11.6640625" style="189" bestFit="1" customWidth="1"/>
    <col min="14599" max="14848" width="8.88671875" style="189"/>
    <col min="14849" max="14849" width="9.109375" style="189" customWidth="1"/>
    <col min="14850" max="14850" width="60.6640625" style="189" customWidth="1"/>
    <col min="14851" max="14852" width="7.6640625" style="189" customWidth="1"/>
    <col min="14853" max="14853" width="8.88671875" style="189"/>
    <col min="14854" max="14854" width="11.6640625" style="189" bestFit="1" customWidth="1"/>
    <col min="14855" max="15104" width="8.88671875" style="189"/>
    <col min="15105" max="15105" width="9.109375" style="189" customWidth="1"/>
    <col min="15106" max="15106" width="60.6640625" style="189" customWidth="1"/>
    <col min="15107" max="15108" width="7.6640625" style="189" customWidth="1"/>
    <col min="15109" max="15109" width="8.88671875" style="189"/>
    <col min="15110" max="15110" width="11.6640625" style="189" bestFit="1" customWidth="1"/>
    <col min="15111" max="15360" width="8.88671875" style="189"/>
    <col min="15361" max="15361" width="9.109375" style="189" customWidth="1"/>
    <col min="15362" max="15362" width="60.6640625" style="189" customWidth="1"/>
    <col min="15363" max="15364" width="7.6640625" style="189" customWidth="1"/>
    <col min="15365" max="15365" width="8.88671875" style="189"/>
    <col min="15366" max="15366" width="11.6640625" style="189" bestFit="1" customWidth="1"/>
    <col min="15367" max="15616" width="8.88671875" style="189"/>
    <col min="15617" max="15617" width="9.109375" style="189" customWidth="1"/>
    <col min="15618" max="15618" width="60.6640625" style="189" customWidth="1"/>
    <col min="15619" max="15620" width="7.6640625" style="189" customWidth="1"/>
    <col min="15621" max="15621" width="8.88671875" style="189"/>
    <col min="15622" max="15622" width="11.6640625" style="189" bestFit="1" customWidth="1"/>
    <col min="15623" max="15872" width="8.88671875" style="189"/>
    <col min="15873" max="15873" width="9.109375" style="189" customWidth="1"/>
    <col min="15874" max="15874" width="60.6640625" style="189" customWidth="1"/>
    <col min="15875" max="15876" width="7.6640625" style="189" customWidth="1"/>
    <col min="15877" max="15877" width="8.88671875" style="189"/>
    <col min="15878" max="15878" width="11.6640625" style="189" bestFit="1" customWidth="1"/>
    <col min="15879" max="16128" width="8.88671875" style="189"/>
    <col min="16129" max="16129" width="9.109375" style="189" customWidth="1"/>
    <col min="16130" max="16130" width="60.6640625" style="189" customWidth="1"/>
    <col min="16131" max="16132" width="7.6640625" style="189" customWidth="1"/>
    <col min="16133" max="16133" width="8.88671875" style="189"/>
    <col min="16134" max="16134" width="11.6640625" style="189" bestFit="1" customWidth="1"/>
    <col min="16135" max="16384" width="8.88671875" style="189"/>
  </cols>
  <sheetData>
    <row r="1" spans="1:6" ht="17.399999999999999">
      <c r="A1" s="186" t="s">
        <v>527</v>
      </c>
    </row>
    <row r="2" spans="1:6" ht="13.8">
      <c r="A2" s="190" t="s">
        <v>528</v>
      </c>
    </row>
    <row r="3" spans="1:6" ht="13.8" thickBot="1">
      <c r="A3" s="275" t="s">
        <v>738</v>
      </c>
    </row>
    <row r="4" spans="1:6">
      <c r="A4" s="276"/>
      <c r="B4" s="277" t="s">
        <v>530</v>
      </c>
      <c r="C4" s="278" t="s">
        <v>531</v>
      </c>
      <c r="D4" s="278" t="s">
        <v>532</v>
      </c>
      <c r="E4" s="278" t="s">
        <v>739</v>
      </c>
      <c r="F4" s="279" t="s">
        <v>740</v>
      </c>
    </row>
    <row r="5" spans="1:6">
      <c r="A5" s="280" t="s">
        <v>741</v>
      </c>
      <c r="B5" s="281"/>
      <c r="C5" s="282"/>
      <c r="D5" s="282"/>
      <c r="E5" s="282"/>
      <c r="F5" s="283"/>
    </row>
    <row r="6" spans="1:6">
      <c r="A6" s="284">
        <v>1</v>
      </c>
      <c r="B6" s="202" t="s">
        <v>536</v>
      </c>
      <c r="C6" s="203"/>
      <c r="D6" s="203"/>
      <c r="E6" s="203"/>
      <c r="F6" s="205"/>
    </row>
    <row r="7" spans="1:6" ht="26.4">
      <c r="A7" s="284"/>
      <c r="B7" s="202" t="s">
        <v>742</v>
      </c>
      <c r="C7" s="203" t="s">
        <v>294</v>
      </c>
      <c r="D7" s="203">
        <v>1</v>
      </c>
      <c r="E7" s="203"/>
      <c r="F7" s="285">
        <f t="shared" ref="F7:F17" si="0">E7*D7</f>
        <v>0</v>
      </c>
    </row>
    <row r="8" spans="1:6" ht="26.4">
      <c r="A8" s="284"/>
      <c r="B8" s="202" t="s">
        <v>743</v>
      </c>
      <c r="C8" s="203" t="s">
        <v>539</v>
      </c>
      <c r="D8" s="203">
        <v>50</v>
      </c>
      <c r="E8" s="203"/>
      <c r="F8" s="285">
        <f t="shared" si="0"/>
        <v>0</v>
      </c>
    </row>
    <row r="9" spans="1:6">
      <c r="A9" s="284"/>
      <c r="B9" s="202" t="s">
        <v>744</v>
      </c>
      <c r="C9" s="203" t="s">
        <v>294</v>
      </c>
      <c r="D9" s="203">
        <v>3</v>
      </c>
      <c r="E9" s="203"/>
      <c r="F9" s="285">
        <f t="shared" si="0"/>
        <v>0</v>
      </c>
    </row>
    <row r="10" spans="1:6">
      <c r="A10" s="284"/>
      <c r="B10" s="202" t="s">
        <v>745</v>
      </c>
      <c r="C10" s="203" t="s">
        <v>539</v>
      </c>
      <c r="D10" s="203">
        <v>40</v>
      </c>
      <c r="E10" s="203"/>
      <c r="F10" s="285">
        <f t="shared" si="0"/>
        <v>0</v>
      </c>
    </row>
    <row r="11" spans="1:6" ht="39.6">
      <c r="A11" s="284"/>
      <c r="B11" s="202" t="s">
        <v>746</v>
      </c>
      <c r="C11" s="203" t="s">
        <v>294</v>
      </c>
      <c r="D11" s="203">
        <v>1</v>
      </c>
      <c r="E11" s="203"/>
      <c r="F11" s="285">
        <f t="shared" si="0"/>
        <v>0</v>
      </c>
    </row>
    <row r="12" spans="1:6" ht="26.4">
      <c r="A12" s="284"/>
      <c r="B12" s="202" t="s">
        <v>747</v>
      </c>
      <c r="C12" s="203" t="s">
        <v>294</v>
      </c>
      <c r="D12" s="203">
        <v>1</v>
      </c>
      <c r="E12" s="203"/>
      <c r="F12" s="285">
        <f t="shared" si="0"/>
        <v>0</v>
      </c>
    </row>
    <row r="13" spans="1:6">
      <c r="A13" s="284"/>
      <c r="B13" s="202" t="s">
        <v>748</v>
      </c>
      <c r="C13" s="203" t="s">
        <v>294</v>
      </c>
      <c r="D13" s="203">
        <v>1</v>
      </c>
      <c r="E13" s="203"/>
      <c r="F13" s="285">
        <f t="shared" si="0"/>
        <v>0</v>
      </c>
    </row>
    <row r="14" spans="1:6">
      <c r="A14" s="284">
        <v>2</v>
      </c>
      <c r="B14" s="202" t="s">
        <v>543</v>
      </c>
      <c r="C14" s="203" t="s">
        <v>294</v>
      </c>
      <c r="D14" s="203">
        <v>1</v>
      </c>
      <c r="E14" s="203"/>
      <c r="F14" s="285">
        <f t="shared" si="0"/>
        <v>0</v>
      </c>
    </row>
    <row r="15" spans="1:6">
      <c r="A15" s="284"/>
      <c r="B15" s="202" t="s">
        <v>749</v>
      </c>
      <c r="C15" s="203" t="s">
        <v>294</v>
      </c>
      <c r="D15" s="203">
        <v>1</v>
      </c>
      <c r="E15" s="203"/>
      <c r="F15" s="285">
        <f t="shared" si="0"/>
        <v>0</v>
      </c>
    </row>
    <row r="16" spans="1:6">
      <c r="A16" s="284"/>
      <c r="B16" s="202" t="s">
        <v>750</v>
      </c>
      <c r="C16" s="203" t="s">
        <v>294</v>
      </c>
      <c r="D16" s="203">
        <v>1</v>
      </c>
      <c r="E16" s="203"/>
      <c r="F16" s="285">
        <f t="shared" si="0"/>
        <v>0</v>
      </c>
    </row>
    <row r="17" spans="1:6">
      <c r="A17" s="284"/>
      <c r="B17" s="202" t="s">
        <v>751</v>
      </c>
      <c r="C17" s="203" t="s">
        <v>294</v>
      </c>
      <c r="D17" s="203">
        <v>1</v>
      </c>
      <c r="E17" s="203"/>
      <c r="F17" s="285">
        <f t="shared" si="0"/>
        <v>0</v>
      </c>
    </row>
    <row r="18" spans="1:6">
      <c r="A18" s="286" t="s">
        <v>752</v>
      </c>
      <c r="B18" s="287"/>
      <c r="C18" s="288"/>
      <c r="D18" s="288"/>
      <c r="E18" s="288"/>
      <c r="F18" s="289"/>
    </row>
    <row r="19" spans="1:6" ht="39.6">
      <c r="A19" s="290">
        <v>1</v>
      </c>
      <c r="B19" s="291" t="s">
        <v>753</v>
      </c>
      <c r="C19" s="221" t="s">
        <v>754</v>
      </c>
      <c r="D19" s="220">
        <f>SUM(D20:D30)</f>
        <v>36</v>
      </c>
      <c r="E19" s="233"/>
      <c r="F19" s="292"/>
    </row>
    <row r="20" spans="1:6">
      <c r="A20" s="290"/>
      <c r="B20" s="220" t="s">
        <v>755</v>
      </c>
      <c r="C20" s="221" t="s">
        <v>294</v>
      </c>
      <c r="D20" s="220">
        <v>6</v>
      </c>
      <c r="E20" s="233"/>
      <c r="F20" s="240">
        <f t="shared" ref="F20:F27" si="1">E20*D20</f>
        <v>0</v>
      </c>
    </row>
    <row r="21" spans="1:6">
      <c r="A21" s="290"/>
      <c r="B21" s="220" t="s">
        <v>756</v>
      </c>
      <c r="C21" s="221" t="s">
        <v>294</v>
      </c>
      <c r="D21" s="220">
        <v>1</v>
      </c>
      <c r="E21" s="233"/>
      <c r="F21" s="240">
        <f t="shared" si="1"/>
        <v>0</v>
      </c>
    </row>
    <row r="22" spans="1:6">
      <c r="A22" s="290"/>
      <c r="B22" s="220" t="s">
        <v>757</v>
      </c>
      <c r="C22" s="221" t="s">
        <v>294</v>
      </c>
      <c r="D22" s="220">
        <v>3</v>
      </c>
      <c r="E22" s="233"/>
      <c r="F22" s="240">
        <f t="shared" si="1"/>
        <v>0</v>
      </c>
    </row>
    <row r="23" spans="1:6">
      <c r="A23" s="290"/>
      <c r="B23" s="220" t="s">
        <v>758</v>
      </c>
      <c r="C23" s="221" t="s">
        <v>294</v>
      </c>
      <c r="D23" s="220">
        <v>1</v>
      </c>
      <c r="E23" s="233"/>
      <c r="F23" s="240">
        <f t="shared" si="1"/>
        <v>0</v>
      </c>
    </row>
    <row r="24" spans="1:6">
      <c r="A24" s="290"/>
      <c r="B24" s="220" t="s">
        <v>759</v>
      </c>
      <c r="C24" s="221" t="s">
        <v>294</v>
      </c>
      <c r="D24" s="220">
        <v>4</v>
      </c>
      <c r="E24" s="233"/>
      <c r="F24" s="240">
        <f t="shared" si="1"/>
        <v>0</v>
      </c>
    </row>
    <row r="25" spans="1:6">
      <c r="A25" s="290"/>
      <c r="B25" s="220" t="s">
        <v>760</v>
      </c>
      <c r="C25" s="221" t="s">
        <v>294</v>
      </c>
      <c r="D25" s="220">
        <v>6</v>
      </c>
      <c r="E25" s="233"/>
      <c r="F25" s="240">
        <f t="shared" si="1"/>
        <v>0</v>
      </c>
    </row>
    <row r="26" spans="1:6">
      <c r="A26" s="290"/>
      <c r="B26" s="220" t="s">
        <v>761</v>
      </c>
      <c r="C26" s="221" t="s">
        <v>294</v>
      </c>
      <c r="D26" s="220">
        <v>7</v>
      </c>
      <c r="E26" s="233"/>
      <c r="F26" s="240">
        <f t="shared" si="1"/>
        <v>0</v>
      </c>
    </row>
    <row r="27" spans="1:6">
      <c r="A27" s="290"/>
      <c r="B27" s="220" t="s">
        <v>762</v>
      </c>
      <c r="C27" s="221" t="s">
        <v>294</v>
      </c>
      <c r="D27" s="220">
        <v>5</v>
      </c>
      <c r="E27" s="233"/>
      <c r="F27" s="240">
        <f t="shared" si="1"/>
        <v>0</v>
      </c>
    </row>
    <row r="28" spans="1:6">
      <c r="A28" s="290"/>
      <c r="B28" s="220" t="s">
        <v>763</v>
      </c>
      <c r="C28" s="221" t="s">
        <v>294</v>
      </c>
      <c r="D28" s="220">
        <v>1</v>
      </c>
      <c r="E28" s="233"/>
      <c r="F28" s="240">
        <f>E28*D28</f>
        <v>0</v>
      </c>
    </row>
    <row r="29" spans="1:6">
      <c r="A29" s="290"/>
      <c r="B29" s="220" t="s">
        <v>764</v>
      </c>
      <c r="C29" s="221" t="s">
        <v>294</v>
      </c>
      <c r="D29" s="220">
        <v>1</v>
      </c>
      <c r="E29" s="233"/>
      <c r="F29" s="240">
        <f>E29*D29</f>
        <v>0</v>
      </c>
    </row>
    <row r="30" spans="1:6">
      <c r="A30" s="293"/>
      <c r="B30" s="220" t="s">
        <v>765</v>
      </c>
      <c r="C30" s="294" t="s">
        <v>294</v>
      </c>
      <c r="D30" s="295">
        <v>1</v>
      </c>
      <c r="E30" s="295"/>
      <c r="F30" s="240">
        <f>E30*D30</f>
        <v>0</v>
      </c>
    </row>
    <row r="31" spans="1:6" ht="52.8">
      <c r="A31" s="293">
        <v>2</v>
      </c>
      <c r="B31" s="291" t="s">
        <v>766</v>
      </c>
      <c r="C31" s="294"/>
      <c r="D31" s="296"/>
      <c r="E31" s="297"/>
      <c r="F31" s="285"/>
    </row>
    <row r="32" spans="1:6">
      <c r="A32" s="293"/>
      <c r="B32" s="229" t="s">
        <v>767</v>
      </c>
      <c r="C32" s="294" t="s">
        <v>294</v>
      </c>
      <c r="D32" s="296">
        <v>1</v>
      </c>
      <c r="E32" s="297"/>
      <c r="F32" s="240">
        <f>E32*D32</f>
        <v>0</v>
      </c>
    </row>
    <row r="33" spans="1:6">
      <c r="A33" s="293"/>
      <c r="B33" s="229" t="s">
        <v>768</v>
      </c>
      <c r="C33" s="294" t="s">
        <v>294</v>
      </c>
      <c r="D33" s="296">
        <v>2</v>
      </c>
      <c r="E33" s="297"/>
      <c r="F33" s="240">
        <f>E33*D33</f>
        <v>0</v>
      </c>
    </row>
    <row r="34" spans="1:6">
      <c r="A34" s="293"/>
      <c r="B34" s="229" t="s">
        <v>769</v>
      </c>
      <c r="C34" s="294" t="s">
        <v>294</v>
      </c>
      <c r="D34" s="296">
        <v>1</v>
      </c>
      <c r="E34" s="297"/>
      <c r="F34" s="240">
        <f>E34*D34</f>
        <v>0</v>
      </c>
    </row>
    <row r="35" spans="1:6">
      <c r="A35" s="298">
        <v>3</v>
      </c>
      <c r="B35" s="299" t="s">
        <v>770</v>
      </c>
      <c r="C35" s="294"/>
      <c r="D35" s="300"/>
      <c r="E35" s="297"/>
      <c r="F35" s="240"/>
    </row>
    <row r="36" spans="1:6" ht="26.4">
      <c r="A36" s="298"/>
      <c r="B36" s="301" t="s">
        <v>771</v>
      </c>
      <c r="C36" s="294"/>
      <c r="D36" s="300"/>
      <c r="E36" s="295"/>
      <c r="F36" s="240"/>
    </row>
    <row r="37" spans="1:6">
      <c r="A37" s="298"/>
      <c r="B37" s="301" t="s">
        <v>772</v>
      </c>
      <c r="C37" s="294" t="s">
        <v>294</v>
      </c>
      <c r="D37" s="300">
        <v>36</v>
      </c>
      <c r="E37" s="295"/>
      <c r="F37" s="240">
        <f t="shared" ref="F37:F42" si="2">E37*D37</f>
        <v>0</v>
      </c>
    </row>
    <row r="38" spans="1:6" ht="52.8">
      <c r="A38" s="298"/>
      <c r="B38" s="301" t="s">
        <v>773</v>
      </c>
      <c r="C38" s="294"/>
      <c r="D38" s="300"/>
      <c r="E38" s="295"/>
      <c r="F38" s="240"/>
    </row>
    <row r="39" spans="1:6">
      <c r="A39" s="298"/>
      <c r="B39" s="301" t="s">
        <v>772</v>
      </c>
      <c r="C39" s="294" t="s">
        <v>294</v>
      </c>
      <c r="D39" s="300">
        <v>4</v>
      </c>
      <c r="E39" s="295"/>
      <c r="F39" s="240">
        <f t="shared" si="2"/>
        <v>0</v>
      </c>
    </row>
    <row r="40" spans="1:6" ht="26.4">
      <c r="A40" s="298"/>
      <c r="B40" s="301" t="s">
        <v>774</v>
      </c>
      <c r="C40" s="294" t="s">
        <v>294</v>
      </c>
      <c r="D40" s="300">
        <v>40</v>
      </c>
      <c r="E40" s="295"/>
      <c r="F40" s="240">
        <f t="shared" si="2"/>
        <v>0</v>
      </c>
    </row>
    <row r="41" spans="1:6">
      <c r="A41" s="298"/>
      <c r="B41" s="301" t="s">
        <v>775</v>
      </c>
      <c r="C41" s="294" t="s">
        <v>294</v>
      </c>
      <c r="D41" s="300">
        <v>2</v>
      </c>
      <c r="E41" s="300"/>
      <c r="F41" s="240">
        <f t="shared" si="2"/>
        <v>0</v>
      </c>
    </row>
    <row r="42" spans="1:6">
      <c r="A42" s="298"/>
      <c r="B42" s="301" t="s">
        <v>776</v>
      </c>
      <c r="C42" s="294" t="s">
        <v>294</v>
      </c>
      <c r="D42" s="300">
        <v>40</v>
      </c>
      <c r="E42" s="300"/>
      <c r="F42" s="240">
        <f t="shared" si="2"/>
        <v>0</v>
      </c>
    </row>
    <row r="43" spans="1:6">
      <c r="A43" s="293">
        <v>4</v>
      </c>
      <c r="B43" s="302" t="s">
        <v>777</v>
      </c>
      <c r="C43" s="294"/>
      <c r="D43" s="300"/>
      <c r="E43" s="300"/>
      <c r="F43" s="285"/>
    </row>
    <row r="44" spans="1:6">
      <c r="A44" s="293"/>
      <c r="B44" s="300" t="s">
        <v>778</v>
      </c>
      <c r="C44" s="294" t="s">
        <v>294</v>
      </c>
      <c r="D44" s="295">
        <v>40</v>
      </c>
      <c r="E44" s="295"/>
      <c r="F44" s="285">
        <f>E44*D44</f>
        <v>0</v>
      </c>
    </row>
    <row r="45" spans="1:6">
      <c r="A45" s="293"/>
      <c r="B45" s="300" t="s">
        <v>779</v>
      </c>
      <c r="C45" s="294" t="s">
        <v>294</v>
      </c>
      <c r="D45" s="295">
        <v>40</v>
      </c>
      <c r="E45" s="295"/>
      <c r="F45" s="285">
        <f>E45*D45</f>
        <v>0</v>
      </c>
    </row>
    <row r="46" spans="1:6">
      <c r="A46" s="293"/>
      <c r="B46" s="233" t="s">
        <v>780</v>
      </c>
      <c r="C46" s="233" t="s">
        <v>294</v>
      </c>
      <c r="D46" s="233">
        <v>1</v>
      </c>
      <c r="E46" s="295"/>
      <c r="F46" s="285">
        <f>E46*D46</f>
        <v>0</v>
      </c>
    </row>
    <row r="47" spans="1:6">
      <c r="A47" s="293"/>
      <c r="B47" s="300" t="s">
        <v>781</v>
      </c>
      <c r="C47" s="294" t="s">
        <v>294</v>
      </c>
      <c r="D47" s="295">
        <v>40</v>
      </c>
      <c r="E47" s="295"/>
      <c r="F47" s="285">
        <f>E47*D47</f>
        <v>0</v>
      </c>
    </row>
    <row r="48" spans="1:6">
      <c r="A48" s="303" t="s">
        <v>782</v>
      </c>
      <c r="B48" s="304"/>
      <c r="C48" s="304"/>
      <c r="D48" s="304"/>
      <c r="E48" s="304"/>
      <c r="F48" s="305"/>
    </row>
    <row r="49" spans="1:6" ht="26.4">
      <c r="A49" s="293">
        <v>1</v>
      </c>
      <c r="B49" s="306" t="s">
        <v>783</v>
      </c>
      <c r="C49" s="294"/>
      <c r="D49" s="300"/>
      <c r="E49" s="300"/>
      <c r="F49" s="307"/>
    </row>
    <row r="50" spans="1:6">
      <c r="A50" s="293"/>
      <c r="B50" s="220" t="s">
        <v>784</v>
      </c>
      <c r="C50" s="294" t="s">
        <v>539</v>
      </c>
      <c r="D50" s="295">
        <f>44+25</f>
        <v>69</v>
      </c>
      <c r="E50" s="295"/>
      <c r="F50" s="240">
        <f>E50*D50</f>
        <v>0</v>
      </c>
    </row>
    <row r="51" spans="1:6">
      <c r="A51" s="293"/>
      <c r="B51" s="220" t="s">
        <v>785</v>
      </c>
      <c r="C51" s="294" t="s">
        <v>539</v>
      </c>
      <c r="D51" s="297">
        <v>130</v>
      </c>
      <c r="E51" s="297"/>
      <c r="F51" s="240">
        <f>E51*D51</f>
        <v>0</v>
      </c>
    </row>
    <row r="52" spans="1:6">
      <c r="A52" s="293"/>
      <c r="B52" s="220" t="s">
        <v>786</v>
      </c>
      <c r="C52" s="294" t="s">
        <v>539</v>
      </c>
      <c r="D52" s="297">
        <v>59</v>
      </c>
      <c r="E52" s="297"/>
      <c r="F52" s="240">
        <f>E52*D52</f>
        <v>0</v>
      </c>
    </row>
    <row r="53" spans="1:6" ht="39.6">
      <c r="A53" s="293">
        <v>2</v>
      </c>
      <c r="B53" s="308" t="s">
        <v>787</v>
      </c>
      <c r="C53" s="294"/>
      <c r="D53" s="300"/>
      <c r="E53" s="295"/>
      <c r="F53" s="285"/>
    </row>
    <row r="54" spans="1:6">
      <c r="A54" s="293"/>
      <c r="B54" s="228" t="s">
        <v>788</v>
      </c>
      <c r="C54" s="294" t="s">
        <v>539</v>
      </c>
      <c r="D54" s="300">
        <f>128+49</f>
        <v>177</v>
      </c>
      <c r="E54" s="300"/>
      <c r="F54" s="285">
        <f>E54*D54</f>
        <v>0</v>
      </c>
    </row>
    <row r="55" spans="1:6">
      <c r="A55" s="293"/>
      <c r="B55" s="228" t="s">
        <v>789</v>
      </c>
      <c r="C55" s="294" t="s">
        <v>539</v>
      </c>
      <c r="D55" s="300">
        <f>72+149</f>
        <v>221</v>
      </c>
      <c r="E55" s="300"/>
      <c r="F55" s="285">
        <f>E55*D55</f>
        <v>0</v>
      </c>
    </row>
    <row r="56" spans="1:6">
      <c r="A56" s="293"/>
      <c r="B56" s="228" t="s">
        <v>790</v>
      </c>
      <c r="C56" s="294" t="s">
        <v>539</v>
      </c>
      <c r="D56" s="300">
        <v>91</v>
      </c>
      <c r="E56" s="300"/>
      <c r="F56" s="285">
        <f>E56*D56</f>
        <v>0</v>
      </c>
    </row>
    <row r="57" spans="1:6">
      <c r="A57" s="293"/>
      <c r="B57" s="220" t="s">
        <v>791</v>
      </c>
      <c r="C57" s="294" t="s">
        <v>294</v>
      </c>
      <c r="D57" s="295">
        <v>1</v>
      </c>
      <c r="E57" s="295"/>
      <c r="F57" s="240">
        <f>E57*D57</f>
        <v>0</v>
      </c>
    </row>
    <row r="58" spans="1:6" ht="26.4">
      <c r="A58" s="293">
        <v>3</v>
      </c>
      <c r="B58" s="306" t="s">
        <v>792</v>
      </c>
      <c r="C58" s="294"/>
      <c r="D58" s="300"/>
      <c r="E58" s="295"/>
      <c r="F58" s="285"/>
    </row>
    <row r="59" spans="1:6">
      <c r="A59" s="293"/>
      <c r="B59" s="226" t="s">
        <v>793</v>
      </c>
      <c r="C59" s="294" t="s">
        <v>539</v>
      </c>
      <c r="D59" s="300">
        <v>28</v>
      </c>
      <c r="E59" s="233"/>
      <c r="F59" s="285">
        <f>E59*D59</f>
        <v>0</v>
      </c>
    </row>
    <row r="60" spans="1:6" ht="26.4">
      <c r="A60" s="293">
        <v>4</v>
      </c>
      <c r="B60" s="231" t="s">
        <v>794</v>
      </c>
      <c r="C60" s="294"/>
      <c r="D60" s="300"/>
      <c r="E60" s="300"/>
      <c r="F60" s="285"/>
    </row>
    <row r="61" spans="1:6">
      <c r="A61" s="293"/>
      <c r="B61" s="220" t="s">
        <v>795</v>
      </c>
      <c r="C61" s="294" t="s">
        <v>539</v>
      </c>
      <c r="D61" s="295">
        <f>44+25</f>
        <v>69</v>
      </c>
      <c r="E61" s="295"/>
      <c r="F61" s="285">
        <f>E61*D61</f>
        <v>0</v>
      </c>
    </row>
    <row r="62" spans="1:6">
      <c r="A62" s="293"/>
      <c r="B62" s="220" t="s">
        <v>796</v>
      </c>
      <c r="C62" s="294" t="s">
        <v>539</v>
      </c>
      <c r="D62" s="295">
        <v>130</v>
      </c>
      <c r="E62" s="295"/>
      <c r="F62" s="285">
        <f>E62*D62</f>
        <v>0</v>
      </c>
    </row>
    <row r="63" spans="1:6">
      <c r="A63" s="293"/>
      <c r="B63" s="220" t="s">
        <v>797</v>
      </c>
      <c r="C63" s="294" t="s">
        <v>539</v>
      </c>
      <c r="D63" s="295">
        <v>59</v>
      </c>
      <c r="E63" s="295"/>
      <c r="F63" s="285">
        <f t="shared" ref="F63:F74" si="3">E63*D63</f>
        <v>0</v>
      </c>
    </row>
    <row r="64" spans="1:6">
      <c r="A64" s="293"/>
      <c r="B64" s="220" t="s">
        <v>798</v>
      </c>
      <c r="C64" s="294" t="s">
        <v>539</v>
      </c>
      <c r="D64" s="300">
        <f>128+49</f>
        <v>177</v>
      </c>
      <c r="E64" s="300"/>
      <c r="F64" s="285">
        <f>E64*D64</f>
        <v>0</v>
      </c>
    </row>
    <row r="65" spans="1:6">
      <c r="A65" s="293"/>
      <c r="B65" s="220" t="s">
        <v>799</v>
      </c>
      <c r="C65" s="294" t="s">
        <v>539</v>
      </c>
      <c r="D65" s="300">
        <f>72+149</f>
        <v>221</v>
      </c>
      <c r="E65" s="300"/>
      <c r="F65" s="285">
        <f>E65*D65</f>
        <v>0</v>
      </c>
    </row>
    <row r="66" spans="1:6">
      <c r="A66" s="293"/>
      <c r="B66" s="220" t="s">
        <v>800</v>
      </c>
      <c r="C66" s="294" t="s">
        <v>539</v>
      </c>
      <c r="D66" s="295">
        <v>91</v>
      </c>
      <c r="E66" s="295"/>
      <c r="F66" s="285">
        <f t="shared" si="3"/>
        <v>0</v>
      </c>
    </row>
    <row r="67" spans="1:6">
      <c r="A67" s="293"/>
      <c r="B67" s="220" t="s">
        <v>801</v>
      </c>
      <c r="C67" s="294" t="s">
        <v>539</v>
      </c>
      <c r="D67" s="295">
        <v>28</v>
      </c>
      <c r="E67" s="295"/>
      <c r="F67" s="285">
        <f t="shared" si="3"/>
        <v>0</v>
      </c>
    </row>
    <row r="68" spans="1:6">
      <c r="A68" s="293"/>
      <c r="B68" s="220" t="s">
        <v>802</v>
      </c>
      <c r="C68" s="294" t="s">
        <v>86</v>
      </c>
      <c r="D68" s="295">
        <v>3</v>
      </c>
      <c r="E68" s="295"/>
      <c r="F68" s="285">
        <f t="shared" si="3"/>
        <v>0</v>
      </c>
    </row>
    <row r="69" spans="1:6" ht="39.6">
      <c r="A69" s="293">
        <v>4</v>
      </c>
      <c r="B69" s="306" t="s">
        <v>803</v>
      </c>
      <c r="C69" s="294"/>
      <c r="D69" s="295"/>
      <c r="E69" s="295"/>
      <c r="F69" s="285"/>
    </row>
    <row r="70" spans="1:6">
      <c r="A70" s="293"/>
      <c r="B70" s="220" t="s">
        <v>804</v>
      </c>
      <c r="C70" s="294" t="s">
        <v>539</v>
      </c>
      <c r="D70" s="295">
        <v>8</v>
      </c>
      <c r="E70" s="295"/>
      <c r="F70" s="285">
        <f t="shared" si="3"/>
        <v>0</v>
      </c>
    </row>
    <row r="71" spans="1:6">
      <c r="A71" s="293">
        <v>5</v>
      </c>
      <c r="B71" s="309" t="s">
        <v>777</v>
      </c>
      <c r="C71" s="294"/>
      <c r="D71" s="300"/>
      <c r="E71" s="300"/>
      <c r="F71" s="285"/>
    </row>
    <row r="72" spans="1:6">
      <c r="A72" s="293"/>
      <c r="B72" s="220" t="s">
        <v>805</v>
      </c>
      <c r="C72" s="233" t="s">
        <v>294</v>
      </c>
      <c r="D72" s="233">
        <v>1</v>
      </c>
      <c r="E72" s="295"/>
      <c r="F72" s="285">
        <f t="shared" si="3"/>
        <v>0</v>
      </c>
    </row>
    <row r="73" spans="1:6">
      <c r="A73" s="293"/>
      <c r="B73" s="220" t="s">
        <v>806</v>
      </c>
      <c r="C73" s="233" t="s">
        <v>539</v>
      </c>
      <c r="D73" s="233">
        <v>20</v>
      </c>
      <c r="E73" s="300"/>
      <c r="F73" s="285">
        <f t="shared" si="3"/>
        <v>0</v>
      </c>
    </row>
    <row r="74" spans="1:6" ht="26.4">
      <c r="A74" s="290"/>
      <c r="B74" s="220" t="s">
        <v>807</v>
      </c>
      <c r="C74" s="233" t="s">
        <v>294</v>
      </c>
      <c r="D74" s="233">
        <v>1</v>
      </c>
      <c r="E74" s="248"/>
      <c r="F74" s="285">
        <f t="shared" si="3"/>
        <v>0</v>
      </c>
    </row>
    <row r="75" spans="1:6">
      <c r="A75" s="293"/>
      <c r="B75" s="220" t="s">
        <v>808</v>
      </c>
      <c r="C75" s="233" t="s">
        <v>294</v>
      </c>
      <c r="D75" s="233">
        <v>1</v>
      </c>
      <c r="E75" s="295"/>
      <c r="F75" s="285">
        <f>E75*D75</f>
        <v>0</v>
      </c>
    </row>
    <row r="76" spans="1:6">
      <c r="A76" s="303" t="s">
        <v>809</v>
      </c>
      <c r="B76" s="214"/>
      <c r="C76" s="304"/>
      <c r="D76" s="304"/>
      <c r="E76" s="304"/>
      <c r="F76" s="305"/>
    </row>
    <row r="77" spans="1:6" ht="26.4">
      <c r="A77" s="293" t="s">
        <v>810</v>
      </c>
      <c r="B77" s="220" t="s">
        <v>811</v>
      </c>
      <c r="C77" s="294" t="s">
        <v>539</v>
      </c>
      <c r="D77" s="300">
        <v>10</v>
      </c>
      <c r="E77" s="295"/>
      <c r="F77" s="240">
        <f t="shared" ref="F77:F83" si="4">E77*D77</f>
        <v>0</v>
      </c>
    </row>
    <row r="78" spans="1:6">
      <c r="A78" s="293"/>
      <c r="B78" s="220" t="s">
        <v>812</v>
      </c>
      <c r="C78" s="294" t="s">
        <v>64</v>
      </c>
      <c r="D78" s="300">
        <v>1</v>
      </c>
      <c r="E78" s="295"/>
      <c r="F78" s="240">
        <f t="shared" si="4"/>
        <v>0</v>
      </c>
    </row>
    <row r="79" spans="1:6">
      <c r="A79" s="293"/>
      <c r="B79" s="220" t="s">
        <v>813</v>
      </c>
      <c r="C79" s="294" t="s">
        <v>64</v>
      </c>
      <c r="D79" s="300">
        <v>1</v>
      </c>
      <c r="E79" s="295"/>
      <c r="F79" s="240">
        <f t="shared" si="4"/>
        <v>0</v>
      </c>
    </row>
    <row r="80" spans="1:6">
      <c r="A80" s="293"/>
      <c r="B80" s="220" t="s">
        <v>814</v>
      </c>
      <c r="C80" s="294" t="s">
        <v>64</v>
      </c>
      <c r="D80" s="300">
        <v>1</v>
      </c>
      <c r="E80" s="295"/>
      <c r="F80" s="240">
        <f t="shared" si="4"/>
        <v>0</v>
      </c>
    </row>
    <row r="81" spans="1:6" ht="26.4">
      <c r="A81" s="293" t="s">
        <v>815</v>
      </c>
      <c r="B81" s="220" t="s">
        <v>816</v>
      </c>
      <c r="C81" s="294" t="s">
        <v>294</v>
      </c>
      <c r="D81" s="300">
        <v>1</v>
      </c>
      <c r="E81" s="295"/>
      <c r="F81" s="240">
        <f t="shared" si="4"/>
        <v>0</v>
      </c>
    </row>
    <row r="82" spans="1:6" ht="39.6">
      <c r="A82" s="293" t="s">
        <v>817</v>
      </c>
      <c r="B82" s="220" t="s">
        <v>818</v>
      </c>
      <c r="C82" s="233" t="s">
        <v>294</v>
      </c>
      <c r="D82" s="233">
        <v>2</v>
      </c>
      <c r="E82" s="233"/>
      <c r="F82" s="310">
        <f t="shared" si="4"/>
        <v>0</v>
      </c>
    </row>
    <row r="83" spans="1:6" ht="79.2">
      <c r="A83" s="293" t="s">
        <v>819</v>
      </c>
      <c r="B83" s="220" t="s">
        <v>820</v>
      </c>
      <c r="C83" s="294" t="s">
        <v>294</v>
      </c>
      <c r="D83" s="295">
        <v>1</v>
      </c>
      <c r="E83" s="295"/>
      <c r="F83" s="240">
        <f t="shared" si="4"/>
        <v>0</v>
      </c>
    </row>
    <row r="84" spans="1:6" ht="26.4">
      <c r="A84" s="298" t="s">
        <v>821</v>
      </c>
      <c r="B84" s="231" t="s">
        <v>822</v>
      </c>
      <c r="C84" s="294"/>
      <c r="D84" s="295"/>
      <c r="E84" s="295"/>
      <c r="F84" s="240"/>
    </row>
    <row r="85" spans="1:6" ht="26.4">
      <c r="A85" s="298" t="s">
        <v>823</v>
      </c>
      <c r="B85" s="220" t="s">
        <v>824</v>
      </c>
      <c r="C85" s="294" t="s">
        <v>294</v>
      </c>
      <c r="D85" s="295">
        <v>1</v>
      </c>
      <c r="E85" s="233"/>
      <c r="F85" s="311">
        <f>E85*D85</f>
        <v>0</v>
      </c>
    </row>
    <row r="86" spans="1:6" ht="26.4">
      <c r="A86" s="298" t="s">
        <v>825</v>
      </c>
      <c r="B86" s="220" t="s">
        <v>826</v>
      </c>
      <c r="C86" s="294" t="s">
        <v>294</v>
      </c>
      <c r="D86" s="295">
        <v>1</v>
      </c>
      <c r="E86" s="233"/>
      <c r="F86" s="311">
        <f>E86*D86</f>
        <v>0</v>
      </c>
    </row>
    <row r="87" spans="1:6" ht="26.4">
      <c r="A87" s="298" t="s">
        <v>827</v>
      </c>
      <c r="B87" s="231" t="s">
        <v>828</v>
      </c>
      <c r="C87" s="294"/>
      <c r="D87" s="295"/>
      <c r="E87" s="233"/>
      <c r="F87" s="311"/>
    </row>
    <row r="88" spans="1:6">
      <c r="A88" s="298" t="s">
        <v>829</v>
      </c>
      <c r="B88" s="220" t="s">
        <v>830</v>
      </c>
      <c r="C88" s="294" t="s">
        <v>294</v>
      </c>
      <c r="D88" s="295">
        <v>1</v>
      </c>
      <c r="E88" s="233"/>
      <c r="F88" s="311">
        <f>E88*D88</f>
        <v>0</v>
      </c>
    </row>
    <row r="89" spans="1:6">
      <c r="A89" s="298"/>
      <c r="B89" s="220" t="s">
        <v>831</v>
      </c>
      <c r="C89" s="294" t="s">
        <v>294</v>
      </c>
      <c r="D89" s="295">
        <v>1</v>
      </c>
      <c r="E89" s="233"/>
      <c r="F89" s="311">
        <f>E89*D89</f>
        <v>0</v>
      </c>
    </row>
    <row r="90" spans="1:6" ht="26.4">
      <c r="A90" s="312" t="s">
        <v>832</v>
      </c>
      <c r="B90" s="220" t="s">
        <v>833</v>
      </c>
      <c r="C90" s="233" t="s">
        <v>294</v>
      </c>
      <c r="D90" s="233">
        <v>1</v>
      </c>
      <c r="E90" s="233"/>
      <c r="F90" s="311">
        <f>E90*D90</f>
        <v>0</v>
      </c>
    </row>
    <row r="91" spans="1:6">
      <c r="A91" s="293" t="s">
        <v>834</v>
      </c>
      <c r="B91" s="220" t="s">
        <v>835</v>
      </c>
      <c r="C91" s="294" t="s">
        <v>294</v>
      </c>
      <c r="D91" s="300">
        <v>1</v>
      </c>
      <c r="E91" s="295"/>
      <c r="F91" s="285">
        <f>E91*D91</f>
        <v>0</v>
      </c>
    </row>
    <row r="92" spans="1:6">
      <c r="A92" s="312" t="s">
        <v>836</v>
      </c>
      <c r="B92" s="231" t="s">
        <v>837</v>
      </c>
      <c r="C92" s="233"/>
      <c r="D92" s="233"/>
      <c r="E92" s="233"/>
      <c r="F92" s="292"/>
    </row>
    <row r="93" spans="1:6">
      <c r="A93" s="312"/>
      <c r="B93" s="220" t="s">
        <v>838</v>
      </c>
      <c r="C93" s="233" t="s">
        <v>64</v>
      </c>
      <c r="D93" s="233">
        <v>5</v>
      </c>
      <c r="E93" s="233"/>
      <c r="F93" s="311">
        <f>E93*D93</f>
        <v>0</v>
      </c>
    </row>
    <row r="94" spans="1:6">
      <c r="A94" s="312"/>
      <c r="B94" s="220" t="s">
        <v>839</v>
      </c>
      <c r="C94" s="233" t="s">
        <v>64</v>
      </c>
      <c r="D94" s="233">
        <v>10</v>
      </c>
      <c r="E94" s="233"/>
      <c r="F94" s="311">
        <f>E94*D94</f>
        <v>0</v>
      </c>
    </row>
    <row r="95" spans="1:6">
      <c r="A95" s="312"/>
      <c r="B95" s="220" t="s">
        <v>840</v>
      </c>
      <c r="C95" s="233" t="s">
        <v>64</v>
      </c>
      <c r="D95" s="233">
        <v>7</v>
      </c>
      <c r="E95" s="233"/>
      <c r="F95" s="311">
        <f>E95*D95</f>
        <v>0</v>
      </c>
    </row>
    <row r="96" spans="1:6">
      <c r="A96" s="312" t="s">
        <v>841</v>
      </c>
      <c r="B96" s="231" t="s">
        <v>842</v>
      </c>
      <c r="C96" s="233"/>
      <c r="D96" s="233"/>
      <c r="E96" s="233"/>
      <c r="F96" s="311"/>
    </row>
    <row r="97" spans="1:6">
      <c r="A97" s="312"/>
      <c r="B97" s="220" t="s">
        <v>838</v>
      </c>
      <c r="C97" s="233" t="s">
        <v>64</v>
      </c>
      <c r="D97" s="233">
        <v>1</v>
      </c>
      <c r="E97" s="233"/>
      <c r="F97" s="311">
        <f>E97*D97</f>
        <v>0</v>
      </c>
    </row>
    <row r="98" spans="1:6">
      <c r="A98" s="312"/>
      <c r="B98" s="220" t="s">
        <v>839</v>
      </c>
      <c r="C98" s="233" t="s">
        <v>64</v>
      </c>
      <c r="D98" s="233">
        <v>1</v>
      </c>
      <c r="E98" s="233"/>
      <c r="F98" s="311">
        <f>E98*D98</f>
        <v>0</v>
      </c>
    </row>
    <row r="99" spans="1:6">
      <c r="A99" s="312"/>
      <c r="B99" s="220" t="s">
        <v>840</v>
      </c>
      <c r="C99" s="233" t="s">
        <v>64</v>
      </c>
      <c r="D99" s="233">
        <v>1</v>
      </c>
      <c r="E99" s="233"/>
      <c r="F99" s="311">
        <f>E99*D99</f>
        <v>0</v>
      </c>
    </row>
    <row r="100" spans="1:6">
      <c r="A100" s="312" t="s">
        <v>612</v>
      </c>
      <c r="B100" s="313" t="s">
        <v>843</v>
      </c>
      <c r="C100" s="294"/>
      <c r="D100" s="295"/>
      <c r="E100" s="233"/>
      <c r="F100" s="311"/>
    </row>
    <row r="101" spans="1:6">
      <c r="A101" s="312"/>
      <c r="B101" s="220" t="s">
        <v>838</v>
      </c>
      <c r="C101" s="233" t="s">
        <v>64</v>
      </c>
      <c r="D101" s="233">
        <v>1</v>
      </c>
      <c r="E101" s="233"/>
      <c r="F101" s="311">
        <f>E101*D101</f>
        <v>0</v>
      </c>
    </row>
    <row r="102" spans="1:6">
      <c r="A102" s="312"/>
      <c r="B102" s="220" t="s">
        <v>839</v>
      </c>
      <c r="C102" s="233" t="s">
        <v>64</v>
      </c>
      <c r="D102" s="233">
        <v>1</v>
      </c>
      <c r="E102" s="233"/>
      <c r="F102" s="311">
        <f>E102*D102</f>
        <v>0</v>
      </c>
    </row>
    <row r="103" spans="1:6">
      <c r="A103" s="312"/>
      <c r="B103" s="220" t="s">
        <v>840</v>
      </c>
      <c r="C103" s="233" t="s">
        <v>64</v>
      </c>
      <c r="D103" s="233">
        <v>1</v>
      </c>
      <c r="E103" s="233"/>
      <c r="F103" s="311">
        <f>E103*D103</f>
        <v>0</v>
      </c>
    </row>
    <row r="104" spans="1:6" ht="26.4">
      <c r="A104" s="312" t="s">
        <v>844</v>
      </c>
      <c r="B104" s="313" t="s">
        <v>845</v>
      </c>
      <c r="C104" s="294"/>
      <c r="D104" s="295"/>
      <c r="E104" s="233"/>
      <c r="F104" s="311"/>
    </row>
    <row r="105" spans="1:6">
      <c r="A105" s="312"/>
      <c r="B105" s="297" t="s">
        <v>840</v>
      </c>
      <c r="C105" s="294" t="s">
        <v>294</v>
      </c>
      <c r="D105" s="295">
        <v>1</v>
      </c>
      <c r="E105" s="233"/>
      <c r="F105" s="311">
        <f>E105*D105</f>
        <v>0</v>
      </c>
    </row>
    <row r="106" spans="1:6">
      <c r="A106" s="312" t="s">
        <v>846</v>
      </c>
      <c r="B106" s="231" t="s">
        <v>847</v>
      </c>
      <c r="C106" s="233"/>
      <c r="D106" s="233"/>
      <c r="E106" s="233"/>
      <c r="F106" s="311"/>
    </row>
    <row r="107" spans="1:6">
      <c r="A107" s="312"/>
      <c r="B107" s="220" t="s">
        <v>772</v>
      </c>
      <c r="C107" s="233" t="s">
        <v>64</v>
      </c>
      <c r="D107" s="233">
        <v>14</v>
      </c>
      <c r="E107" s="233"/>
      <c r="F107" s="311">
        <f>E107*D107</f>
        <v>0</v>
      </c>
    </row>
    <row r="108" spans="1:6">
      <c r="A108" s="312"/>
      <c r="B108" s="220" t="s">
        <v>848</v>
      </c>
      <c r="C108" s="233" t="s">
        <v>64</v>
      </c>
      <c r="D108" s="233">
        <v>2</v>
      </c>
      <c r="E108" s="233"/>
      <c r="F108" s="311">
        <f>E108*D108</f>
        <v>0</v>
      </c>
    </row>
    <row r="109" spans="1:6">
      <c r="A109" s="312" t="s">
        <v>849</v>
      </c>
      <c r="B109" s="231" t="s">
        <v>850</v>
      </c>
      <c r="C109" s="233"/>
      <c r="D109" s="233"/>
      <c r="E109" s="233"/>
      <c r="F109" s="292"/>
    </row>
    <row r="110" spans="1:6">
      <c r="A110" s="312"/>
      <c r="B110" s="220" t="s">
        <v>851</v>
      </c>
      <c r="C110" s="233" t="s">
        <v>294</v>
      </c>
      <c r="D110" s="233">
        <v>12</v>
      </c>
      <c r="E110" s="233"/>
      <c r="F110" s="311">
        <f>E110*D110</f>
        <v>0</v>
      </c>
    </row>
    <row r="111" spans="1:6">
      <c r="A111" s="312" t="s">
        <v>852</v>
      </c>
      <c r="B111" s="231" t="s">
        <v>853</v>
      </c>
      <c r="C111" s="233"/>
      <c r="D111" s="233"/>
      <c r="E111" s="233"/>
      <c r="F111" s="311"/>
    </row>
    <row r="112" spans="1:6">
      <c r="A112" s="312"/>
      <c r="B112" s="220" t="s">
        <v>854</v>
      </c>
      <c r="C112" s="233" t="s">
        <v>294</v>
      </c>
      <c r="D112" s="233">
        <v>4</v>
      </c>
      <c r="E112" s="233"/>
      <c r="F112" s="311">
        <f>E112*D112</f>
        <v>0</v>
      </c>
    </row>
    <row r="113" spans="1:6">
      <c r="A113" s="312" t="s">
        <v>855</v>
      </c>
      <c r="B113" s="296" t="s">
        <v>856</v>
      </c>
      <c r="C113" s="294" t="s">
        <v>294</v>
      </c>
      <c r="D113" s="300">
        <v>10</v>
      </c>
      <c r="E113" s="295"/>
      <c r="F113" s="285">
        <f>E113*D113</f>
        <v>0</v>
      </c>
    </row>
    <row r="114" spans="1:6">
      <c r="A114" s="312" t="s">
        <v>857</v>
      </c>
      <c r="B114" s="296" t="s">
        <v>858</v>
      </c>
      <c r="C114" s="294" t="s">
        <v>294</v>
      </c>
      <c r="D114" s="300">
        <v>4</v>
      </c>
      <c r="E114" s="295"/>
      <c r="F114" s="285">
        <f>E114*D114</f>
        <v>0</v>
      </c>
    </row>
    <row r="115" spans="1:6">
      <c r="A115" s="312"/>
      <c r="B115" s="296" t="s">
        <v>859</v>
      </c>
      <c r="C115" s="294" t="s">
        <v>294</v>
      </c>
      <c r="D115" s="300">
        <v>1</v>
      </c>
      <c r="E115" s="295"/>
      <c r="F115" s="314">
        <f>E115*D115</f>
        <v>0</v>
      </c>
    </row>
    <row r="116" spans="1:6">
      <c r="A116" s="293" t="s">
        <v>860</v>
      </c>
      <c r="B116" s="296" t="s">
        <v>777</v>
      </c>
      <c r="C116" s="294"/>
      <c r="D116" s="300"/>
      <c r="E116" s="300"/>
      <c r="F116" s="285"/>
    </row>
    <row r="117" spans="1:6">
      <c r="A117" s="293"/>
      <c r="B117" s="296" t="s">
        <v>861</v>
      </c>
      <c r="C117" s="294" t="s">
        <v>86</v>
      </c>
      <c r="D117" s="300">
        <v>4</v>
      </c>
      <c r="E117" s="300"/>
      <c r="F117" s="285">
        <f t="shared" ref="F117:F122" si="5">E117*D117</f>
        <v>0</v>
      </c>
    </row>
    <row r="118" spans="1:6">
      <c r="A118" s="293"/>
      <c r="B118" s="296" t="s">
        <v>862</v>
      </c>
      <c r="C118" s="294" t="s">
        <v>294</v>
      </c>
      <c r="D118" s="300">
        <v>1</v>
      </c>
      <c r="E118" s="300"/>
      <c r="F118" s="285">
        <f t="shared" si="5"/>
        <v>0</v>
      </c>
    </row>
    <row r="119" spans="1:6">
      <c r="A119" s="293"/>
      <c r="B119" s="296" t="s">
        <v>863</v>
      </c>
      <c r="C119" s="294" t="s">
        <v>294</v>
      </c>
      <c r="D119" s="300">
        <v>1</v>
      </c>
      <c r="E119" s="300"/>
      <c r="F119" s="285">
        <f t="shared" si="5"/>
        <v>0</v>
      </c>
    </row>
    <row r="120" spans="1:6">
      <c r="A120" s="293"/>
      <c r="B120" s="296" t="s">
        <v>864</v>
      </c>
      <c r="C120" s="294" t="s">
        <v>294</v>
      </c>
      <c r="D120" s="300">
        <v>1</v>
      </c>
      <c r="E120" s="300"/>
      <c r="F120" s="285">
        <f t="shared" si="5"/>
        <v>0</v>
      </c>
    </row>
    <row r="121" spans="1:6" ht="26.4">
      <c r="A121" s="293"/>
      <c r="B121" s="220" t="s">
        <v>865</v>
      </c>
      <c r="C121" s="233" t="s">
        <v>294</v>
      </c>
      <c r="D121" s="233">
        <v>1</v>
      </c>
      <c r="E121" s="295"/>
      <c r="F121" s="285">
        <f t="shared" si="5"/>
        <v>0</v>
      </c>
    </row>
    <row r="122" spans="1:6">
      <c r="A122" s="290"/>
      <c r="B122" s="233" t="s">
        <v>866</v>
      </c>
      <c r="C122" s="233" t="s">
        <v>294</v>
      </c>
      <c r="D122" s="233">
        <v>1</v>
      </c>
      <c r="E122" s="248"/>
      <c r="F122" s="285">
        <f t="shared" si="5"/>
        <v>0</v>
      </c>
    </row>
    <row r="123" spans="1:6">
      <c r="A123" s="286" t="s">
        <v>713</v>
      </c>
      <c r="B123" s="214"/>
      <c r="C123" s="304"/>
      <c r="D123" s="304"/>
      <c r="E123" s="304"/>
      <c r="F123" s="305"/>
    </row>
    <row r="124" spans="1:6">
      <c r="A124" s="312"/>
      <c r="B124" s="233" t="s">
        <v>867</v>
      </c>
      <c r="C124" s="233" t="s">
        <v>715</v>
      </c>
      <c r="D124" s="233">
        <v>80</v>
      </c>
      <c r="E124" s="233"/>
      <c r="F124" s="285">
        <f t="shared" ref="F124:F138" si="6">E124*D124</f>
        <v>0</v>
      </c>
    </row>
    <row r="125" spans="1:6">
      <c r="A125" s="312"/>
      <c r="B125" s="233" t="s">
        <v>868</v>
      </c>
      <c r="C125" s="233" t="s">
        <v>294</v>
      </c>
      <c r="D125" s="233">
        <v>1</v>
      </c>
      <c r="E125" s="233"/>
      <c r="F125" s="285">
        <f t="shared" si="6"/>
        <v>0</v>
      </c>
    </row>
    <row r="126" spans="1:6">
      <c r="A126" s="312"/>
      <c r="B126" s="233" t="s">
        <v>869</v>
      </c>
      <c r="C126" s="233" t="s">
        <v>294</v>
      </c>
      <c r="D126" s="233">
        <v>1</v>
      </c>
      <c r="E126" s="233"/>
      <c r="F126" s="285">
        <f t="shared" si="6"/>
        <v>0</v>
      </c>
    </row>
    <row r="127" spans="1:6">
      <c r="A127" s="312"/>
      <c r="B127" s="233" t="s">
        <v>718</v>
      </c>
      <c r="C127" s="233" t="s">
        <v>715</v>
      </c>
      <c r="D127" s="233">
        <v>10</v>
      </c>
      <c r="E127" s="233"/>
      <c r="F127" s="285">
        <f t="shared" si="6"/>
        <v>0</v>
      </c>
    </row>
    <row r="128" spans="1:6">
      <c r="A128" s="312"/>
      <c r="B128" s="233" t="s">
        <v>720</v>
      </c>
      <c r="C128" s="233" t="s">
        <v>715</v>
      </c>
      <c r="D128" s="233">
        <v>24</v>
      </c>
      <c r="E128" s="233"/>
      <c r="F128" s="285">
        <f t="shared" si="6"/>
        <v>0</v>
      </c>
    </row>
    <row r="129" spans="1:6">
      <c r="A129" s="312"/>
      <c r="B129" s="233" t="s">
        <v>870</v>
      </c>
      <c r="C129" s="233" t="s">
        <v>294</v>
      </c>
      <c r="D129" s="233">
        <v>1</v>
      </c>
      <c r="E129" s="233"/>
      <c r="F129" s="285">
        <f t="shared" si="6"/>
        <v>0</v>
      </c>
    </row>
    <row r="130" spans="1:6">
      <c r="A130" s="312"/>
      <c r="B130" s="233" t="s">
        <v>871</v>
      </c>
      <c r="C130" s="233" t="s">
        <v>294</v>
      </c>
      <c r="D130" s="233">
        <v>1</v>
      </c>
      <c r="E130" s="233"/>
      <c r="F130" s="285">
        <f t="shared" si="6"/>
        <v>0</v>
      </c>
    </row>
    <row r="131" spans="1:6">
      <c r="A131" s="312"/>
      <c r="B131" s="233" t="s">
        <v>872</v>
      </c>
      <c r="C131" s="233" t="s">
        <v>294</v>
      </c>
      <c r="D131" s="233">
        <v>1</v>
      </c>
      <c r="E131" s="233"/>
      <c r="F131" s="285">
        <f t="shared" si="6"/>
        <v>0</v>
      </c>
    </row>
    <row r="132" spans="1:6">
      <c r="A132" s="312"/>
      <c r="B132" s="233" t="s">
        <v>873</v>
      </c>
      <c r="C132" s="233" t="s">
        <v>294</v>
      </c>
      <c r="D132" s="233">
        <v>1</v>
      </c>
      <c r="E132" s="233"/>
      <c r="F132" s="285">
        <f t="shared" si="6"/>
        <v>0</v>
      </c>
    </row>
    <row r="133" spans="1:6">
      <c r="A133" s="312"/>
      <c r="B133" s="233" t="s">
        <v>874</v>
      </c>
      <c r="C133" s="233" t="s">
        <v>294</v>
      </c>
      <c r="D133" s="233">
        <v>1</v>
      </c>
      <c r="E133" s="233"/>
      <c r="F133" s="285">
        <f t="shared" si="6"/>
        <v>0</v>
      </c>
    </row>
    <row r="134" spans="1:6">
      <c r="A134" s="312"/>
      <c r="B134" s="220" t="s">
        <v>875</v>
      </c>
      <c r="C134" s="233" t="s">
        <v>294</v>
      </c>
      <c r="D134" s="233">
        <v>1</v>
      </c>
      <c r="E134" s="233"/>
      <c r="F134" s="285">
        <f t="shared" si="6"/>
        <v>0</v>
      </c>
    </row>
    <row r="135" spans="1:6">
      <c r="A135" s="312"/>
      <c r="B135" s="224" t="s">
        <v>876</v>
      </c>
      <c r="C135" s="233" t="s">
        <v>294</v>
      </c>
      <c r="D135" s="233">
        <v>1</v>
      </c>
      <c r="E135" s="233"/>
      <c r="F135" s="285">
        <f t="shared" si="6"/>
        <v>0</v>
      </c>
    </row>
    <row r="136" spans="1:6">
      <c r="A136" s="312"/>
      <c r="B136" s="224" t="s">
        <v>728</v>
      </c>
      <c r="C136" s="233" t="s">
        <v>294</v>
      </c>
      <c r="D136" s="233">
        <v>1</v>
      </c>
      <c r="E136" s="233"/>
      <c r="F136" s="285">
        <f t="shared" si="6"/>
        <v>0</v>
      </c>
    </row>
    <row r="137" spans="1:6">
      <c r="A137" s="312"/>
      <c r="B137" s="221" t="s">
        <v>877</v>
      </c>
      <c r="C137" s="233" t="s">
        <v>294</v>
      </c>
      <c r="D137" s="233">
        <v>1</v>
      </c>
      <c r="E137" s="233"/>
      <c r="F137" s="315">
        <f t="shared" si="6"/>
        <v>0</v>
      </c>
    </row>
    <row r="138" spans="1:6">
      <c r="A138" s="316"/>
      <c r="B138" s="317" t="s">
        <v>878</v>
      </c>
      <c r="C138" s="260" t="s">
        <v>294</v>
      </c>
      <c r="D138" s="260">
        <v>1</v>
      </c>
      <c r="E138" s="260"/>
      <c r="F138" s="318">
        <f t="shared" si="6"/>
        <v>0</v>
      </c>
    </row>
    <row r="139" spans="1:6" ht="14.4" thickBot="1">
      <c r="A139" s="319"/>
      <c r="B139" s="320" t="s">
        <v>879</v>
      </c>
      <c r="C139" s="321"/>
      <c r="D139" s="321"/>
      <c r="E139" s="321"/>
      <c r="F139" s="322">
        <f>SUM(F7:F138)</f>
        <v>0</v>
      </c>
    </row>
    <row r="140" spans="1:6" ht="14.4" thickBot="1">
      <c r="A140" s="323"/>
      <c r="B140" s="324" t="s">
        <v>880</v>
      </c>
      <c r="C140" s="325"/>
      <c r="D140" s="325"/>
      <c r="E140" s="326"/>
      <c r="F140" s="327">
        <f>0.21*F139</f>
        <v>0</v>
      </c>
    </row>
    <row r="141" spans="1:6" ht="14.4" thickBot="1">
      <c r="A141" s="328"/>
      <c r="B141" s="329" t="s">
        <v>881</v>
      </c>
      <c r="C141" s="330"/>
      <c r="D141" s="330"/>
      <c r="E141" s="331"/>
      <c r="F141" s="332">
        <f>F140+F139</f>
        <v>0</v>
      </c>
    </row>
    <row r="142" spans="1:6" ht="26.4">
      <c r="B142" s="213" t="s">
        <v>734</v>
      </c>
    </row>
    <row r="143" spans="1:6" ht="26.4">
      <c r="B143" s="213" t="s">
        <v>735</v>
      </c>
    </row>
    <row r="144" spans="1:6">
      <c r="B144" s="273" t="s">
        <v>736</v>
      </c>
    </row>
    <row r="145" spans="2:2">
      <c r="B145" s="273" t="s">
        <v>737</v>
      </c>
    </row>
  </sheetData>
  <pageMargins left="0.23622047244094491" right="0.23622047244094491" top="0.74803149606299213" bottom="0.74803149606299213" header="0.31496062992125984" footer="0.31496062992125984"/>
  <pageSetup paperSize="9" scale="90" orientation="portrait" r:id="rId1"/>
  <headerFooter alignWithMargins="0">
    <oddFooter>Stránka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3"/>
  <sheetViews>
    <sheetView topLeftCell="A17" workbookViewId="0">
      <selection activeCell="L22" sqref="L22"/>
    </sheetView>
  </sheetViews>
  <sheetFormatPr defaultColWidth="9.109375" defaultRowHeight="13.8"/>
  <cols>
    <col min="1" max="1" width="4" style="403" customWidth="1"/>
    <col min="2" max="2" width="10.6640625" style="403" customWidth="1"/>
    <col min="3" max="3" width="50.88671875" style="403" customWidth="1"/>
    <col min="4" max="4" width="3.33203125" style="403" customWidth="1"/>
    <col min="5" max="5" width="7.6640625" style="400" customWidth="1"/>
    <col min="6" max="6" width="9.44140625" style="401" customWidth="1"/>
    <col min="7" max="7" width="10.88671875" style="402" customWidth="1"/>
    <col min="8" max="8" width="10.44140625" style="403" hidden="1" customWidth="1"/>
    <col min="9" max="16384" width="9.109375" style="403"/>
  </cols>
  <sheetData>
    <row r="1" spans="1:8">
      <c r="A1" s="398"/>
      <c r="B1" s="399" t="s">
        <v>1047</v>
      </c>
      <c r="C1" s="399"/>
      <c r="D1" s="399"/>
    </row>
    <row r="2" spans="1:8">
      <c r="A2" s="398"/>
      <c r="B2" s="399" t="s">
        <v>1048</v>
      </c>
      <c r="C2" s="399"/>
      <c r="D2" s="399"/>
    </row>
    <row r="3" spans="1:8">
      <c r="A3" s="398"/>
      <c r="B3" s="399" t="s">
        <v>1049</v>
      </c>
      <c r="C3" s="399"/>
      <c r="D3" s="399"/>
    </row>
    <row r="4" spans="1:8" ht="14.4" thickBot="1">
      <c r="A4" s="398"/>
      <c r="B4" s="404" t="s">
        <v>1050</v>
      </c>
      <c r="C4" s="399"/>
      <c r="D4" s="399"/>
    </row>
    <row r="5" spans="1:8" s="410" customFormat="1" ht="33.9" customHeight="1" thickBot="1">
      <c r="A5" s="405" t="s">
        <v>1051</v>
      </c>
      <c r="B5" s="406"/>
      <c r="C5" s="406"/>
      <c r="D5" s="406"/>
      <c r="E5" s="407"/>
      <c r="F5" s="408"/>
      <c r="G5" s="409"/>
    </row>
    <row r="6" spans="1:8" ht="14.4" thickBot="1">
      <c r="A6" s="411" t="s">
        <v>1052</v>
      </c>
      <c r="B6" s="412"/>
      <c r="C6" s="412"/>
      <c r="D6" s="412"/>
      <c r="E6" s="413" t="s">
        <v>50</v>
      </c>
      <c r="F6" s="414" t="s">
        <v>1053</v>
      </c>
      <c r="G6" s="415" t="s">
        <v>1054</v>
      </c>
    </row>
    <row r="7" spans="1:8">
      <c r="A7" s="416">
        <v>1</v>
      </c>
      <c r="B7" s="417" t="s">
        <v>1055</v>
      </c>
      <c r="C7" s="417"/>
      <c r="D7" s="417"/>
      <c r="E7" s="418"/>
      <c r="F7" s="419"/>
      <c r="G7" s="420">
        <f>SUM(G42)</f>
        <v>0</v>
      </c>
    </row>
    <row r="8" spans="1:8">
      <c r="A8" s="416">
        <v>2</v>
      </c>
      <c r="B8" s="417" t="s">
        <v>1056</v>
      </c>
      <c r="C8" s="417"/>
      <c r="D8" s="417"/>
      <c r="E8" s="418">
        <v>3.6</v>
      </c>
      <c r="F8" s="419">
        <f>SUM(G7:G7)</f>
        <v>0</v>
      </c>
      <c r="G8" s="420">
        <f>E8*F8/100</f>
        <v>0</v>
      </c>
    </row>
    <row r="9" spans="1:8">
      <c r="A9" s="416">
        <v>3</v>
      </c>
      <c r="B9" s="417" t="s">
        <v>1057</v>
      </c>
      <c r="C9" s="417"/>
      <c r="D9" s="417"/>
      <c r="E9" s="418">
        <v>1</v>
      </c>
      <c r="F9" s="419">
        <f>SUM(G7:G7)</f>
        <v>0</v>
      </c>
      <c r="G9" s="420">
        <f>E9*F9/100</f>
        <v>0</v>
      </c>
    </row>
    <row r="10" spans="1:8">
      <c r="A10" s="416">
        <v>4</v>
      </c>
      <c r="B10" s="417" t="s">
        <v>1058</v>
      </c>
      <c r="C10" s="417"/>
      <c r="D10" s="417"/>
      <c r="E10" s="418"/>
      <c r="F10" s="419"/>
      <c r="G10" s="420">
        <f>SUM(G141)</f>
        <v>0</v>
      </c>
    </row>
    <row r="11" spans="1:8">
      <c r="A11" s="416">
        <v>5</v>
      </c>
      <c r="B11" s="417" t="s">
        <v>1059</v>
      </c>
      <c r="C11" s="417"/>
      <c r="D11" s="417"/>
      <c r="E11" s="418">
        <v>5</v>
      </c>
      <c r="F11" s="419">
        <f>SUM(G10:G10)</f>
        <v>0</v>
      </c>
      <c r="G11" s="420">
        <f>E11*F11/100</f>
        <v>0</v>
      </c>
    </row>
    <row r="12" spans="1:8">
      <c r="A12" s="416">
        <v>6</v>
      </c>
      <c r="B12" s="417" t="s">
        <v>1060</v>
      </c>
      <c r="C12" s="417"/>
      <c r="D12" s="417"/>
      <c r="E12" s="418">
        <v>3</v>
      </c>
      <c r="F12" s="419">
        <f>SUM(G10:G10)</f>
        <v>0</v>
      </c>
      <c r="G12" s="420">
        <f>E12*F12/100</f>
        <v>0</v>
      </c>
    </row>
    <row r="13" spans="1:8">
      <c r="A13" s="416">
        <v>7</v>
      </c>
      <c r="B13" s="417" t="s">
        <v>1061</v>
      </c>
      <c r="C13" s="417"/>
      <c r="D13" s="417"/>
      <c r="E13" s="418"/>
      <c r="F13" s="419"/>
      <c r="G13" s="420">
        <f>SUM(G225)</f>
        <v>0</v>
      </c>
      <c r="H13" s="402">
        <f>SUM(G10:G12)</f>
        <v>0</v>
      </c>
    </row>
    <row r="14" spans="1:8" ht="14.4" thickBot="1">
      <c r="A14" s="416">
        <v>8</v>
      </c>
      <c r="B14" s="417" t="s">
        <v>1062</v>
      </c>
      <c r="C14" s="417"/>
      <c r="D14" s="417"/>
      <c r="E14" s="418">
        <v>6</v>
      </c>
      <c r="F14" s="419">
        <f>SUM(G13:H13)</f>
        <v>0</v>
      </c>
      <c r="G14" s="420">
        <f>E14*F14/100</f>
        <v>0</v>
      </c>
    </row>
    <row r="15" spans="1:8">
      <c r="A15" s="421">
        <v>9</v>
      </c>
      <c r="B15" s="422" t="s">
        <v>1063</v>
      </c>
      <c r="C15" s="422"/>
      <c r="D15" s="422"/>
      <c r="E15" s="423"/>
      <c r="F15" s="424"/>
      <c r="G15" s="425">
        <f>SUM(G7:G8)</f>
        <v>0</v>
      </c>
    </row>
    <row r="16" spans="1:8">
      <c r="A16" s="416">
        <v>10</v>
      </c>
      <c r="B16" s="417" t="s">
        <v>1064</v>
      </c>
      <c r="C16" s="417"/>
      <c r="D16" s="417"/>
      <c r="E16" s="418"/>
      <c r="F16" s="419"/>
      <c r="G16" s="420">
        <f>SUM(G9:G14)</f>
        <v>0</v>
      </c>
    </row>
    <row r="17" spans="1:8" ht="14.4" thickBot="1">
      <c r="A17" s="416">
        <v>11</v>
      </c>
      <c r="B17" s="417" t="s">
        <v>1065</v>
      </c>
      <c r="C17" s="417"/>
      <c r="D17" s="417"/>
      <c r="E17" s="418"/>
      <c r="F17" s="419"/>
      <c r="G17" s="420">
        <f>SUM(G230)</f>
        <v>0</v>
      </c>
    </row>
    <row r="18" spans="1:8">
      <c r="A18" s="426">
        <v>12</v>
      </c>
      <c r="B18" s="427" t="s">
        <v>754</v>
      </c>
      <c r="C18" s="427"/>
      <c r="D18" s="427"/>
      <c r="E18" s="428"/>
      <c r="F18" s="429"/>
      <c r="G18" s="430">
        <f>SUM(G15:G17)</f>
        <v>0</v>
      </c>
      <c r="H18" s="402">
        <f>SUM(G18:G18)</f>
        <v>0</v>
      </c>
    </row>
    <row r="19" spans="1:8">
      <c r="A19" s="431"/>
      <c r="B19" s="432"/>
      <c r="C19" s="432"/>
      <c r="D19" s="432"/>
      <c r="E19" s="433"/>
      <c r="F19" s="434"/>
      <c r="G19" s="435"/>
    </row>
    <row r="20" spans="1:8">
      <c r="A20" s="416">
        <v>13</v>
      </c>
      <c r="B20" s="417" t="s">
        <v>1066</v>
      </c>
      <c r="C20" s="417"/>
      <c r="D20" s="417"/>
      <c r="E20" s="418"/>
      <c r="F20" s="419"/>
      <c r="G20" s="420"/>
    </row>
    <row r="21" spans="1:8">
      <c r="A21" s="416">
        <v>14</v>
      </c>
      <c r="B21" s="417" t="s">
        <v>1067</v>
      </c>
      <c r="C21" s="417"/>
      <c r="D21" s="417"/>
      <c r="E21" s="418"/>
      <c r="F21" s="419"/>
      <c r="G21" s="420"/>
    </row>
    <row r="22" spans="1:8" ht="14.4" thickBot="1">
      <c r="A22" s="416">
        <v>16</v>
      </c>
      <c r="B22" s="417" t="s">
        <v>1068</v>
      </c>
      <c r="C22" s="417"/>
      <c r="D22" s="417"/>
      <c r="E22" s="418"/>
      <c r="F22" s="419"/>
      <c r="G22" s="420"/>
    </row>
    <row r="23" spans="1:8">
      <c r="A23" s="421">
        <v>18</v>
      </c>
      <c r="B23" s="422" t="s">
        <v>1069</v>
      </c>
      <c r="C23" s="422"/>
      <c r="D23" s="422"/>
      <c r="E23" s="423"/>
      <c r="F23" s="424"/>
      <c r="G23" s="425">
        <f>SUM(G18:G22)</f>
        <v>0</v>
      </c>
    </row>
    <row r="24" spans="1:8" ht="14.4" thickBot="1">
      <c r="A24" s="416">
        <v>19</v>
      </c>
      <c r="B24" s="417" t="s">
        <v>1070</v>
      </c>
      <c r="C24" s="417"/>
      <c r="D24" s="417"/>
      <c r="E24" s="418">
        <v>21</v>
      </c>
      <c r="F24" s="419">
        <f>SUM(G23:G23)</f>
        <v>0</v>
      </c>
      <c r="G24" s="420">
        <f>E24*F24/100</f>
        <v>0</v>
      </c>
    </row>
    <row r="25" spans="1:8" ht="15" thickTop="1" thickBot="1">
      <c r="A25" s="436">
        <v>20</v>
      </c>
      <c r="B25" s="437" t="s">
        <v>1071</v>
      </c>
      <c r="C25" s="437"/>
      <c r="D25" s="437"/>
      <c r="E25" s="438"/>
      <c r="F25" s="439"/>
      <c r="G25" s="440">
        <f>SUM(G23:G24)</f>
        <v>0</v>
      </c>
    </row>
    <row r="28" spans="1:8" ht="21" thickBot="1">
      <c r="A28" s="441" t="s">
        <v>1072</v>
      </c>
      <c r="B28" s="441"/>
      <c r="C28" s="441"/>
      <c r="D28" s="441"/>
      <c r="E28" s="441"/>
      <c r="F28" s="441"/>
      <c r="G28" s="441"/>
    </row>
    <row r="29" spans="1:8" ht="14.4" thickBot="1">
      <c r="A29" s="442" t="s">
        <v>1052</v>
      </c>
      <c r="B29" s="443" t="s">
        <v>1073</v>
      </c>
      <c r="C29" s="444" t="s">
        <v>1074</v>
      </c>
      <c r="D29" s="444" t="s">
        <v>1075</v>
      </c>
      <c r="E29" s="445" t="s">
        <v>58</v>
      </c>
      <c r="F29" s="445" t="s">
        <v>1076</v>
      </c>
      <c r="G29" s="446" t="s">
        <v>1077</v>
      </c>
    </row>
    <row r="30" spans="1:8" ht="15.6">
      <c r="A30" s="447" t="s">
        <v>1078</v>
      </c>
      <c r="B30" s="448"/>
      <c r="C30" s="449"/>
      <c r="D30" s="449"/>
      <c r="E30" s="450"/>
      <c r="F30" s="450"/>
      <c r="G30" s="451"/>
    </row>
    <row r="31" spans="1:8">
      <c r="A31" s="452">
        <v>1</v>
      </c>
      <c r="B31" s="453">
        <v>712119</v>
      </c>
      <c r="C31" s="454" t="s">
        <v>1079</v>
      </c>
      <c r="D31" s="454" t="s">
        <v>64</v>
      </c>
      <c r="E31" s="455">
        <v>1</v>
      </c>
      <c r="F31" s="455"/>
      <c r="G31" s="456">
        <f t="shared" ref="G31:G41" si="0">E31*F31</f>
        <v>0</v>
      </c>
    </row>
    <row r="32" spans="1:8">
      <c r="A32" s="452">
        <v>2</v>
      </c>
      <c r="B32" s="453">
        <v>712119</v>
      </c>
      <c r="C32" s="454" t="s">
        <v>1080</v>
      </c>
      <c r="D32" s="454" t="s">
        <v>64</v>
      </c>
      <c r="E32" s="455">
        <v>1</v>
      </c>
      <c r="F32" s="455"/>
      <c r="G32" s="456">
        <f t="shared" si="0"/>
        <v>0</v>
      </c>
    </row>
    <row r="33" spans="1:7">
      <c r="A33" s="452">
        <v>3</v>
      </c>
      <c r="B33" s="453">
        <v>712119</v>
      </c>
      <c r="C33" s="454" t="s">
        <v>1081</v>
      </c>
      <c r="D33" s="454" t="s">
        <v>64</v>
      </c>
      <c r="E33" s="455">
        <v>1</v>
      </c>
      <c r="F33" s="455"/>
      <c r="G33" s="456">
        <f t="shared" si="0"/>
        <v>0</v>
      </c>
    </row>
    <row r="34" spans="1:7">
      <c r="A34" s="452">
        <v>4</v>
      </c>
      <c r="B34" s="453">
        <v>712119</v>
      </c>
      <c r="C34" s="454" t="s">
        <v>1082</v>
      </c>
      <c r="D34" s="454" t="s">
        <v>64</v>
      </c>
      <c r="E34" s="455">
        <v>1</v>
      </c>
      <c r="F34" s="455"/>
      <c r="G34" s="456">
        <f t="shared" si="0"/>
        <v>0</v>
      </c>
    </row>
    <row r="35" spans="1:7">
      <c r="A35" s="452">
        <v>5</v>
      </c>
      <c r="B35" s="453">
        <v>712119</v>
      </c>
      <c r="C35" s="454" t="s">
        <v>1083</v>
      </c>
      <c r="D35" s="454" t="s">
        <v>64</v>
      </c>
      <c r="E35" s="455">
        <v>1</v>
      </c>
      <c r="F35" s="455"/>
      <c r="G35" s="456">
        <f t="shared" si="0"/>
        <v>0</v>
      </c>
    </row>
    <row r="36" spans="1:7">
      <c r="A36" s="452">
        <v>7</v>
      </c>
      <c r="B36" s="453">
        <v>712119</v>
      </c>
      <c r="C36" s="454" t="s">
        <v>1084</v>
      </c>
      <c r="D36" s="454" t="s">
        <v>64</v>
      </c>
      <c r="E36" s="455">
        <v>2</v>
      </c>
      <c r="F36" s="455"/>
      <c r="G36" s="456">
        <f t="shared" si="0"/>
        <v>0</v>
      </c>
    </row>
    <row r="37" spans="1:7">
      <c r="A37" s="452">
        <v>8</v>
      </c>
      <c r="B37" s="453">
        <v>712119</v>
      </c>
      <c r="C37" s="454" t="s">
        <v>1085</v>
      </c>
      <c r="D37" s="454" t="s">
        <v>64</v>
      </c>
      <c r="E37" s="455">
        <v>1</v>
      </c>
      <c r="F37" s="455"/>
      <c r="G37" s="456">
        <f t="shared" si="0"/>
        <v>0</v>
      </c>
    </row>
    <row r="38" spans="1:7">
      <c r="A38" s="452">
        <v>9</v>
      </c>
      <c r="B38" s="453">
        <v>712119</v>
      </c>
      <c r="C38" s="454" t="s">
        <v>1086</v>
      </c>
      <c r="D38" s="454" t="s">
        <v>64</v>
      </c>
      <c r="E38" s="455">
        <v>1</v>
      </c>
      <c r="F38" s="455"/>
      <c r="G38" s="456">
        <f t="shared" si="0"/>
        <v>0</v>
      </c>
    </row>
    <row r="39" spans="1:7">
      <c r="A39" s="452">
        <v>139</v>
      </c>
      <c r="B39" s="453">
        <v>210021012</v>
      </c>
      <c r="C39" s="457" t="s">
        <v>1087</v>
      </c>
      <c r="D39" s="454" t="s">
        <v>64</v>
      </c>
      <c r="E39" s="455">
        <v>1</v>
      </c>
      <c r="F39" s="455"/>
      <c r="G39" s="456">
        <f>E39*F39</f>
        <v>0</v>
      </c>
    </row>
    <row r="40" spans="1:7">
      <c r="A40" s="452">
        <v>10</v>
      </c>
      <c r="B40" s="453">
        <v>712119</v>
      </c>
      <c r="C40" s="454" t="s">
        <v>1088</v>
      </c>
      <c r="D40" s="454" t="s">
        <v>64</v>
      </c>
      <c r="E40" s="455">
        <v>1</v>
      </c>
      <c r="F40" s="455"/>
      <c r="G40" s="456">
        <f t="shared" si="0"/>
        <v>0</v>
      </c>
    </row>
    <row r="41" spans="1:7" ht="14.4" thickBot="1">
      <c r="A41" s="458">
        <v>11</v>
      </c>
      <c r="B41" s="459">
        <v>712119</v>
      </c>
      <c r="C41" s="460" t="s">
        <v>1089</v>
      </c>
      <c r="D41" s="460" t="s">
        <v>64</v>
      </c>
      <c r="E41" s="461">
        <v>1</v>
      </c>
      <c r="F41" s="461"/>
      <c r="G41" s="462">
        <f t="shared" si="0"/>
        <v>0</v>
      </c>
    </row>
    <row r="42" spans="1:7">
      <c r="A42" s="463"/>
      <c r="B42" s="464"/>
      <c r="C42" s="465" t="s">
        <v>1090</v>
      </c>
      <c r="D42" s="465"/>
      <c r="E42" s="466"/>
      <c r="F42" s="466"/>
      <c r="G42" s="467">
        <f>SUM(G31:G41)</f>
        <v>0</v>
      </c>
    </row>
    <row r="43" spans="1:7" ht="15.6">
      <c r="A43" s="468" t="s">
        <v>1091</v>
      </c>
      <c r="B43" s="469"/>
      <c r="C43" s="470"/>
      <c r="D43" s="470"/>
      <c r="E43" s="471"/>
      <c r="F43" s="471"/>
      <c r="G43" s="472"/>
    </row>
    <row r="44" spans="1:7">
      <c r="A44" s="452">
        <v>12</v>
      </c>
      <c r="B44" s="453">
        <v>295036</v>
      </c>
      <c r="C44" s="457" t="s">
        <v>1092</v>
      </c>
      <c r="D44" s="454" t="s">
        <v>64</v>
      </c>
      <c r="E44" s="455">
        <v>7</v>
      </c>
      <c r="F44" s="455"/>
      <c r="G44" s="456">
        <f t="shared" ref="G44:G107" si="1">E44*F44</f>
        <v>0</v>
      </c>
    </row>
    <row r="45" spans="1:7">
      <c r="A45" s="452">
        <v>13</v>
      </c>
      <c r="B45" s="453">
        <v>295012</v>
      </c>
      <c r="C45" s="457" t="s">
        <v>1093</v>
      </c>
      <c r="D45" s="454" t="s">
        <v>126</v>
      </c>
      <c r="E45" s="455">
        <v>80</v>
      </c>
      <c r="F45" s="455"/>
      <c r="G45" s="456">
        <f t="shared" si="1"/>
        <v>0</v>
      </c>
    </row>
    <row r="46" spans="1:7">
      <c r="A46" s="452">
        <v>14</v>
      </c>
      <c r="B46" s="453">
        <v>295071</v>
      </c>
      <c r="C46" s="457" t="s">
        <v>1094</v>
      </c>
      <c r="D46" s="454" t="s">
        <v>64</v>
      </c>
      <c r="E46" s="455">
        <v>3</v>
      </c>
      <c r="F46" s="455"/>
      <c r="G46" s="456">
        <f t="shared" si="1"/>
        <v>0</v>
      </c>
    </row>
    <row r="47" spans="1:7">
      <c r="A47" s="452">
        <v>15</v>
      </c>
      <c r="B47" s="453">
        <v>295331</v>
      </c>
      <c r="C47" s="457" t="s">
        <v>1095</v>
      </c>
      <c r="D47" s="454" t="s">
        <v>64</v>
      </c>
      <c r="E47" s="455">
        <v>15</v>
      </c>
      <c r="F47" s="455"/>
      <c r="G47" s="456">
        <f t="shared" si="1"/>
        <v>0</v>
      </c>
    </row>
    <row r="48" spans="1:7">
      <c r="A48" s="452">
        <v>16</v>
      </c>
      <c r="B48" s="453">
        <v>295361</v>
      </c>
      <c r="C48" s="457" t="s">
        <v>1096</v>
      </c>
      <c r="D48" s="454" t="s">
        <v>64</v>
      </c>
      <c r="E48" s="455">
        <v>5</v>
      </c>
      <c r="F48" s="455"/>
      <c r="G48" s="456">
        <f t="shared" si="1"/>
        <v>0</v>
      </c>
    </row>
    <row r="49" spans="1:7">
      <c r="A49" s="452">
        <v>17</v>
      </c>
      <c r="B49" s="453">
        <v>295351</v>
      </c>
      <c r="C49" s="457" t="s">
        <v>1097</v>
      </c>
      <c r="D49" s="454" t="s">
        <v>64</v>
      </c>
      <c r="E49" s="455">
        <v>2</v>
      </c>
      <c r="F49" s="455"/>
      <c r="G49" s="456">
        <f t="shared" si="1"/>
        <v>0</v>
      </c>
    </row>
    <row r="50" spans="1:7">
      <c r="A50" s="452">
        <v>18</v>
      </c>
      <c r="B50" s="453">
        <v>295315</v>
      </c>
      <c r="C50" s="457" t="s">
        <v>1098</v>
      </c>
      <c r="D50" s="454" t="s">
        <v>64</v>
      </c>
      <c r="E50" s="455">
        <v>10</v>
      </c>
      <c r="F50" s="455"/>
      <c r="G50" s="456">
        <f t="shared" si="1"/>
        <v>0</v>
      </c>
    </row>
    <row r="51" spans="1:7">
      <c r="A51" s="452">
        <v>19</v>
      </c>
      <c r="B51" s="453">
        <v>295411</v>
      </c>
      <c r="C51" s="457" t="s">
        <v>1099</v>
      </c>
      <c r="D51" s="454" t="s">
        <v>64</v>
      </c>
      <c r="E51" s="455">
        <v>15</v>
      </c>
      <c r="F51" s="455"/>
      <c r="G51" s="456">
        <f t="shared" si="1"/>
        <v>0</v>
      </c>
    </row>
    <row r="52" spans="1:7">
      <c r="A52" s="452">
        <v>20</v>
      </c>
      <c r="B52" s="453">
        <v>296341</v>
      </c>
      <c r="C52" s="457" t="s">
        <v>1100</v>
      </c>
      <c r="D52" s="454" t="s">
        <v>64</v>
      </c>
      <c r="E52" s="455">
        <v>2</v>
      </c>
      <c r="F52" s="455"/>
      <c r="G52" s="456">
        <f t="shared" si="1"/>
        <v>0</v>
      </c>
    </row>
    <row r="53" spans="1:7">
      <c r="A53" s="452">
        <v>21</v>
      </c>
      <c r="B53" s="453">
        <v>295431</v>
      </c>
      <c r="C53" s="457" t="s">
        <v>1101</v>
      </c>
      <c r="D53" s="454" t="s">
        <v>64</v>
      </c>
      <c r="E53" s="455">
        <v>2</v>
      </c>
      <c r="F53" s="455"/>
      <c r="G53" s="456">
        <f t="shared" si="1"/>
        <v>0</v>
      </c>
    </row>
    <row r="54" spans="1:7">
      <c r="A54" s="452">
        <v>22</v>
      </c>
      <c r="B54" s="453">
        <v>173108</v>
      </c>
      <c r="C54" s="457" t="s">
        <v>1102</v>
      </c>
      <c r="D54" s="454" t="s">
        <v>126</v>
      </c>
      <c r="E54" s="455">
        <v>60</v>
      </c>
      <c r="F54" s="455"/>
      <c r="G54" s="456">
        <f t="shared" si="1"/>
        <v>0</v>
      </c>
    </row>
    <row r="55" spans="1:7">
      <c r="A55" s="452">
        <v>23</v>
      </c>
      <c r="B55" s="453">
        <v>173110</v>
      </c>
      <c r="C55" s="457" t="s">
        <v>1103</v>
      </c>
      <c r="D55" s="454" t="s">
        <v>126</v>
      </c>
      <c r="E55" s="455">
        <v>70</v>
      </c>
      <c r="F55" s="455"/>
      <c r="G55" s="456">
        <f t="shared" si="1"/>
        <v>0</v>
      </c>
    </row>
    <row r="56" spans="1:7">
      <c r="A56" s="452">
        <v>24</v>
      </c>
      <c r="B56" s="453">
        <v>450001</v>
      </c>
      <c r="C56" s="457" t="s">
        <v>1104</v>
      </c>
      <c r="D56" s="454" t="s">
        <v>64</v>
      </c>
      <c r="E56" s="455">
        <v>5</v>
      </c>
      <c r="F56" s="455"/>
      <c r="G56" s="456">
        <f t="shared" si="1"/>
        <v>0</v>
      </c>
    </row>
    <row r="57" spans="1:7">
      <c r="A57" s="452">
        <v>25</v>
      </c>
      <c r="B57" s="453">
        <v>101105</v>
      </c>
      <c r="C57" s="457" t="s">
        <v>1105</v>
      </c>
      <c r="D57" s="454" t="s">
        <v>126</v>
      </c>
      <c r="E57" s="455">
        <v>1100</v>
      </c>
      <c r="F57" s="455"/>
      <c r="G57" s="456">
        <f t="shared" si="1"/>
        <v>0</v>
      </c>
    </row>
    <row r="58" spans="1:7">
      <c r="A58" s="452">
        <v>26</v>
      </c>
      <c r="B58" s="453">
        <v>101305</v>
      </c>
      <c r="C58" s="457" t="s">
        <v>1106</v>
      </c>
      <c r="D58" s="454" t="s">
        <v>126</v>
      </c>
      <c r="E58" s="455">
        <v>220</v>
      </c>
      <c r="F58" s="455"/>
      <c r="G58" s="456">
        <f t="shared" si="1"/>
        <v>0</v>
      </c>
    </row>
    <row r="59" spans="1:7">
      <c r="A59" s="452">
        <v>27</v>
      </c>
      <c r="B59" s="453">
        <v>101106</v>
      </c>
      <c r="C59" s="457" t="s">
        <v>1107</v>
      </c>
      <c r="D59" s="454" t="s">
        <v>126</v>
      </c>
      <c r="E59" s="455">
        <v>1100</v>
      </c>
      <c r="F59" s="455"/>
      <c r="G59" s="456">
        <f t="shared" si="1"/>
        <v>0</v>
      </c>
    </row>
    <row r="60" spans="1:7">
      <c r="A60" s="452">
        <v>28</v>
      </c>
      <c r="B60" s="453">
        <v>101306</v>
      </c>
      <c r="C60" s="457" t="s">
        <v>1108</v>
      </c>
      <c r="D60" s="454" t="s">
        <v>126</v>
      </c>
      <c r="E60" s="455">
        <v>50</v>
      </c>
      <c r="F60" s="455"/>
      <c r="G60" s="456">
        <f t="shared" si="1"/>
        <v>0</v>
      </c>
    </row>
    <row r="61" spans="1:7">
      <c r="A61" s="452">
        <v>29</v>
      </c>
      <c r="B61" s="453">
        <v>101307</v>
      </c>
      <c r="C61" s="457" t="s">
        <v>1109</v>
      </c>
      <c r="D61" s="454" t="s">
        <v>126</v>
      </c>
      <c r="E61" s="455">
        <v>170</v>
      </c>
      <c r="F61" s="455"/>
      <c r="G61" s="456">
        <f t="shared" si="1"/>
        <v>0</v>
      </c>
    </row>
    <row r="62" spans="1:7">
      <c r="A62" s="452">
        <v>30</v>
      </c>
      <c r="B62" s="453">
        <v>101212</v>
      </c>
      <c r="C62" s="457" t="s">
        <v>1110</v>
      </c>
      <c r="D62" s="454" t="s">
        <v>126</v>
      </c>
      <c r="E62" s="455">
        <v>70</v>
      </c>
      <c r="F62" s="455"/>
      <c r="G62" s="456">
        <f t="shared" si="1"/>
        <v>0</v>
      </c>
    </row>
    <row r="63" spans="1:7">
      <c r="A63" s="452">
        <v>31</v>
      </c>
      <c r="B63" s="453">
        <v>160307</v>
      </c>
      <c r="C63" s="457" t="s">
        <v>1111</v>
      </c>
      <c r="D63" s="454" t="s">
        <v>126</v>
      </c>
      <c r="E63" s="455">
        <v>5</v>
      </c>
      <c r="F63" s="455"/>
      <c r="G63" s="456">
        <f t="shared" si="1"/>
        <v>0</v>
      </c>
    </row>
    <row r="64" spans="1:7">
      <c r="A64" s="452">
        <v>32</v>
      </c>
      <c r="B64" s="453">
        <v>142307</v>
      </c>
      <c r="C64" s="457" t="s">
        <v>1112</v>
      </c>
      <c r="D64" s="454" t="s">
        <v>126</v>
      </c>
      <c r="E64" s="455">
        <v>45</v>
      </c>
      <c r="F64" s="455"/>
      <c r="G64" s="456">
        <f t="shared" si="1"/>
        <v>0</v>
      </c>
    </row>
    <row r="65" spans="1:7">
      <c r="A65" s="452">
        <v>33</v>
      </c>
      <c r="B65" s="453">
        <v>142106</v>
      </c>
      <c r="C65" s="457" t="s">
        <v>1113</v>
      </c>
      <c r="D65" s="454" t="s">
        <v>126</v>
      </c>
      <c r="E65" s="455">
        <v>15</v>
      </c>
      <c r="F65" s="455"/>
      <c r="G65" s="456">
        <f t="shared" si="1"/>
        <v>0</v>
      </c>
    </row>
    <row r="66" spans="1:7">
      <c r="A66" s="452">
        <v>34</v>
      </c>
      <c r="B66" s="453">
        <v>142105</v>
      </c>
      <c r="C66" s="457" t="s">
        <v>1114</v>
      </c>
      <c r="D66" s="454" t="s">
        <v>126</v>
      </c>
      <c r="E66" s="455">
        <v>50</v>
      </c>
      <c r="F66" s="455"/>
      <c r="G66" s="456">
        <f t="shared" si="1"/>
        <v>0</v>
      </c>
    </row>
    <row r="67" spans="1:7">
      <c r="A67" s="452">
        <v>35</v>
      </c>
      <c r="B67" s="453">
        <v>209407</v>
      </c>
      <c r="C67" s="457" t="s">
        <v>1115</v>
      </c>
      <c r="D67" s="454" t="s">
        <v>126</v>
      </c>
      <c r="E67" s="455">
        <v>1100</v>
      </c>
      <c r="F67" s="455"/>
      <c r="G67" s="456">
        <f t="shared" si="1"/>
        <v>0</v>
      </c>
    </row>
    <row r="68" spans="1:7">
      <c r="A68" s="452">
        <v>36</v>
      </c>
      <c r="B68" s="453">
        <v>513132</v>
      </c>
      <c r="C68" s="457" t="s">
        <v>1116</v>
      </c>
      <c r="D68" s="454" t="s">
        <v>64</v>
      </c>
      <c r="E68" s="455">
        <v>7</v>
      </c>
      <c r="F68" s="455"/>
      <c r="G68" s="456">
        <f t="shared" si="1"/>
        <v>0</v>
      </c>
    </row>
    <row r="69" spans="1:7">
      <c r="A69" s="452">
        <v>37</v>
      </c>
      <c r="B69" s="453">
        <v>513132</v>
      </c>
      <c r="C69" s="457" t="s">
        <v>1117</v>
      </c>
      <c r="D69" s="454" t="s">
        <v>64</v>
      </c>
      <c r="E69" s="455">
        <v>15</v>
      </c>
      <c r="F69" s="455"/>
      <c r="G69" s="456">
        <f t="shared" si="1"/>
        <v>0</v>
      </c>
    </row>
    <row r="70" spans="1:7">
      <c r="A70" s="452">
        <v>38</v>
      </c>
      <c r="B70" s="453">
        <v>513124</v>
      </c>
      <c r="C70" s="457" t="s">
        <v>1118</v>
      </c>
      <c r="D70" s="454" t="s">
        <v>64</v>
      </c>
      <c r="E70" s="455">
        <v>19</v>
      </c>
      <c r="F70" s="455"/>
      <c r="G70" s="456">
        <f t="shared" si="1"/>
        <v>0</v>
      </c>
    </row>
    <row r="71" spans="1:7">
      <c r="A71" s="452">
        <v>39</v>
      </c>
      <c r="B71" s="453">
        <v>513135</v>
      </c>
      <c r="C71" s="457" t="s">
        <v>1119</v>
      </c>
      <c r="D71" s="454" t="s">
        <v>64</v>
      </c>
      <c r="E71" s="455">
        <v>44</v>
      </c>
      <c r="F71" s="455"/>
      <c r="G71" s="456">
        <f t="shared" si="1"/>
        <v>0</v>
      </c>
    </row>
    <row r="72" spans="1:7">
      <c r="A72" s="452">
        <v>40</v>
      </c>
      <c r="B72" s="453">
        <v>513138</v>
      </c>
      <c r="C72" s="457" t="s">
        <v>1120</v>
      </c>
      <c r="D72" s="454" t="s">
        <v>64</v>
      </c>
      <c r="E72" s="455">
        <v>8</v>
      </c>
      <c r="F72" s="455"/>
      <c r="G72" s="456">
        <f t="shared" si="1"/>
        <v>0</v>
      </c>
    </row>
    <row r="73" spans="1:7">
      <c r="A73" s="452">
        <v>41</v>
      </c>
      <c r="B73" s="453">
        <v>513114</v>
      </c>
      <c r="C73" s="457" t="s">
        <v>1121</v>
      </c>
      <c r="D73" s="454" t="s">
        <v>64</v>
      </c>
      <c r="E73" s="455">
        <v>23</v>
      </c>
      <c r="F73" s="455"/>
      <c r="G73" s="456">
        <f t="shared" si="1"/>
        <v>0</v>
      </c>
    </row>
    <row r="74" spans="1:7">
      <c r="A74" s="452">
        <v>45</v>
      </c>
      <c r="B74" s="453">
        <v>525115</v>
      </c>
      <c r="C74" s="457" t="s">
        <v>1122</v>
      </c>
      <c r="D74" s="454" t="s">
        <v>64</v>
      </c>
      <c r="E74" s="455">
        <v>3</v>
      </c>
      <c r="F74" s="455"/>
      <c r="G74" s="456">
        <f t="shared" si="1"/>
        <v>0</v>
      </c>
    </row>
    <row r="75" spans="1:7">
      <c r="A75" s="452">
        <v>46</v>
      </c>
      <c r="B75" s="453">
        <v>410360</v>
      </c>
      <c r="C75" s="457" t="s">
        <v>1123</v>
      </c>
      <c r="D75" s="473"/>
      <c r="E75" s="455">
        <v>23</v>
      </c>
      <c r="F75" s="455"/>
      <c r="G75" s="456">
        <f t="shared" si="1"/>
        <v>0</v>
      </c>
    </row>
    <row r="76" spans="1:7">
      <c r="A76" s="452">
        <v>47</v>
      </c>
      <c r="B76" s="453">
        <v>409820</v>
      </c>
      <c r="C76" s="457" t="s">
        <v>1124</v>
      </c>
      <c r="D76" s="454" t="s">
        <v>64</v>
      </c>
      <c r="E76" s="455">
        <v>23</v>
      </c>
      <c r="F76" s="455"/>
      <c r="G76" s="456">
        <f t="shared" si="1"/>
        <v>0</v>
      </c>
    </row>
    <row r="77" spans="1:7">
      <c r="A77" s="452">
        <v>48</v>
      </c>
      <c r="B77" s="453">
        <v>410301</v>
      </c>
      <c r="C77" s="457" t="s">
        <v>1125</v>
      </c>
      <c r="D77" s="454" t="s">
        <v>64</v>
      </c>
      <c r="E77" s="455">
        <v>23</v>
      </c>
      <c r="F77" s="455"/>
      <c r="G77" s="456">
        <f t="shared" si="1"/>
        <v>0</v>
      </c>
    </row>
    <row r="78" spans="1:7">
      <c r="A78" s="452">
        <v>49</v>
      </c>
      <c r="B78" s="453">
        <v>420391</v>
      </c>
      <c r="C78" s="457" t="s">
        <v>1126</v>
      </c>
      <c r="D78" s="454" t="s">
        <v>64</v>
      </c>
      <c r="E78" s="455">
        <v>23</v>
      </c>
      <c r="F78" s="455"/>
      <c r="G78" s="456">
        <f t="shared" si="1"/>
        <v>0</v>
      </c>
    </row>
    <row r="79" spans="1:7">
      <c r="A79" s="452">
        <v>50</v>
      </c>
      <c r="B79" s="453">
        <v>410370</v>
      </c>
      <c r="C79" s="457" t="s">
        <v>1127</v>
      </c>
      <c r="D79" s="473"/>
      <c r="E79" s="455">
        <v>22</v>
      </c>
      <c r="F79" s="455"/>
      <c r="G79" s="456">
        <f t="shared" si="1"/>
        <v>0</v>
      </c>
    </row>
    <row r="80" spans="1:7">
      <c r="A80" s="452">
        <v>51</v>
      </c>
      <c r="B80" s="453">
        <v>409826</v>
      </c>
      <c r="C80" s="457" t="s">
        <v>1128</v>
      </c>
      <c r="D80" s="454" t="s">
        <v>64</v>
      </c>
      <c r="E80" s="455">
        <v>22</v>
      </c>
      <c r="F80" s="455"/>
      <c r="G80" s="456">
        <f t="shared" si="1"/>
        <v>0</v>
      </c>
    </row>
    <row r="81" spans="1:7">
      <c r="A81" s="452">
        <v>52</v>
      </c>
      <c r="B81" s="453">
        <v>410302</v>
      </c>
      <c r="C81" s="457" t="s">
        <v>1129</v>
      </c>
      <c r="D81" s="454" t="s">
        <v>64</v>
      </c>
      <c r="E81" s="455">
        <v>22</v>
      </c>
      <c r="F81" s="455"/>
      <c r="G81" s="456">
        <f t="shared" si="1"/>
        <v>0</v>
      </c>
    </row>
    <row r="82" spans="1:7">
      <c r="A82" s="452">
        <v>53</v>
      </c>
      <c r="B82" s="453">
        <v>420391</v>
      </c>
      <c r="C82" s="457" t="s">
        <v>1126</v>
      </c>
      <c r="D82" s="454" t="s">
        <v>64</v>
      </c>
      <c r="E82" s="455">
        <v>22</v>
      </c>
      <c r="F82" s="455"/>
      <c r="G82" s="456">
        <f t="shared" si="1"/>
        <v>0</v>
      </c>
    </row>
    <row r="83" spans="1:7">
      <c r="A83" s="452">
        <v>54</v>
      </c>
      <c r="B83" s="453">
        <v>410371</v>
      </c>
      <c r="C83" s="457" t="s">
        <v>1130</v>
      </c>
      <c r="D83" s="473"/>
      <c r="E83" s="455">
        <v>8</v>
      </c>
      <c r="F83" s="455"/>
      <c r="G83" s="456">
        <f t="shared" si="1"/>
        <v>0</v>
      </c>
    </row>
    <row r="84" spans="1:7">
      <c r="A84" s="452">
        <v>55</v>
      </c>
      <c r="B84" s="453">
        <v>409822</v>
      </c>
      <c r="C84" s="457" t="s">
        <v>1131</v>
      </c>
      <c r="D84" s="454" t="s">
        <v>64</v>
      </c>
      <c r="E84" s="455">
        <v>8</v>
      </c>
      <c r="F84" s="455"/>
      <c r="G84" s="456">
        <f t="shared" si="1"/>
        <v>0</v>
      </c>
    </row>
    <row r="85" spans="1:7">
      <c r="A85" s="452">
        <v>56</v>
      </c>
      <c r="B85" s="453">
        <v>410301</v>
      </c>
      <c r="C85" s="457" t="s">
        <v>1125</v>
      </c>
      <c r="D85" s="454" t="s">
        <v>64</v>
      </c>
      <c r="E85" s="455">
        <v>8</v>
      </c>
      <c r="F85" s="455"/>
      <c r="G85" s="456">
        <f t="shared" si="1"/>
        <v>0</v>
      </c>
    </row>
    <row r="86" spans="1:7">
      <c r="A86" s="452">
        <v>57</v>
      </c>
      <c r="B86" s="453">
        <v>420391</v>
      </c>
      <c r="C86" s="457" t="s">
        <v>1126</v>
      </c>
      <c r="D86" s="454" t="s">
        <v>64</v>
      </c>
      <c r="E86" s="455">
        <v>8</v>
      </c>
      <c r="F86" s="455"/>
      <c r="G86" s="456">
        <f t="shared" si="1"/>
        <v>0</v>
      </c>
    </row>
    <row r="87" spans="1:7">
      <c r="A87" s="452">
        <v>58</v>
      </c>
      <c r="B87" s="453">
        <v>420353</v>
      </c>
      <c r="C87" s="457" t="s">
        <v>1132</v>
      </c>
      <c r="D87" s="473"/>
      <c r="E87" s="455">
        <v>22</v>
      </c>
      <c r="F87" s="455"/>
      <c r="G87" s="456">
        <f t="shared" si="1"/>
        <v>0</v>
      </c>
    </row>
    <row r="88" spans="1:7">
      <c r="A88" s="452">
        <v>59</v>
      </c>
      <c r="B88" s="453">
        <v>420284</v>
      </c>
      <c r="C88" s="457" t="s">
        <v>1133</v>
      </c>
      <c r="D88" s="454" t="s">
        <v>64</v>
      </c>
      <c r="E88" s="455">
        <v>22</v>
      </c>
      <c r="F88" s="455"/>
      <c r="G88" s="456">
        <f t="shared" si="1"/>
        <v>0</v>
      </c>
    </row>
    <row r="89" spans="1:7">
      <c r="A89" s="452">
        <v>60</v>
      </c>
      <c r="B89" s="453">
        <v>420391</v>
      </c>
      <c r="C89" s="457" t="s">
        <v>1126</v>
      </c>
      <c r="D89" s="454" t="s">
        <v>64</v>
      </c>
      <c r="E89" s="455">
        <v>22</v>
      </c>
      <c r="F89" s="455"/>
      <c r="G89" s="456">
        <f t="shared" si="1"/>
        <v>0</v>
      </c>
    </row>
    <row r="90" spans="1:7">
      <c r="A90" s="452">
        <v>61</v>
      </c>
      <c r="B90" s="453">
        <v>420350</v>
      </c>
      <c r="C90" s="457" t="s">
        <v>1134</v>
      </c>
      <c r="D90" s="473"/>
      <c r="E90" s="455">
        <v>110</v>
      </c>
      <c r="F90" s="455"/>
      <c r="G90" s="456">
        <f t="shared" si="1"/>
        <v>0</v>
      </c>
    </row>
    <row r="91" spans="1:7">
      <c r="A91" s="452">
        <v>62</v>
      </c>
      <c r="B91" s="453">
        <v>420280</v>
      </c>
      <c r="C91" s="457" t="s">
        <v>1135</v>
      </c>
      <c r="D91" s="454" t="s">
        <v>64</v>
      </c>
      <c r="E91" s="455">
        <v>110</v>
      </c>
      <c r="F91" s="455"/>
      <c r="G91" s="456">
        <f t="shared" si="1"/>
        <v>0</v>
      </c>
    </row>
    <row r="92" spans="1:7">
      <c r="A92" s="452">
        <v>63</v>
      </c>
      <c r="B92" s="453">
        <v>420391</v>
      </c>
      <c r="C92" s="457" t="s">
        <v>1126</v>
      </c>
      <c r="D92" s="454" t="s">
        <v>64</v>
      </c>
      <c r="E92" s="455">
        <v>110</v>
      </c>
      <c r="F92" s="455"/>
      <c r="G92" s="456">
        <f t="shared" si="1"/>
        <v>0</v>
      </c>
    </row>
    <row r="93" spans="1:7">
      <c r="A93" s="452">
        <v>64</v>
      </c>
      <c r="B93" s="453">
        <v>311216</v>
      </c>
      <c r="C93" s="457" t="s">
        <v>1136</v>
      </c>
      <c r="D93" s="454" t="s">
        <v>64</v>
      </c>
      <c r="E93" s="455">
        <v>240</v>
      </c>
      <c r="F93" s="455"/>
      <c r="G93" s="456">
        <f t="shared" si="1"/>
        <v>0</v>
      </c>
    </row>
    <row r="94" spans="1:7">
      <c r="A94" s="452">
        <v>65</v>
      </c>
      <c r="B94" s="453">
        <v>420384</v>
      </c>
      <c r="C94" s="457" t="s">
        <v>1137</v>
      </c>
      <c r="D94" s="473"/>
      <c r="E94" s="455">
        <v>25</v>
      </c>
      <c r="F94" s="455"/>
      <c r="G94" s="456">
        <f t="shared" si="1"/>
        <v>0</v>
      </c>
    </row>
    <row r="95" spans="1:7">
      <c r="A95" s="452">
        <v>66</v>
      </c>
      <c r="B95" s="453">
        <v>420204</v>
      </c>
      <c r="C95" s="457" t="s">
        <v>1138</v>
      </c>
      <c r="D95" s="454" t="s">
        <v>64</v>
      </c>
      <c r="E95" s="455">
        <v>50</v>
      </c>
      <c r="F95" s="455"/>
      <c r="G95" s="456">
        <f t="shared" si="1"/>
        <v>0</v>
      </c>
    </row>
    <row r="96" spans="1:7">
      <c r="A96" s="452">
        <v>67</v>
      </c>
      <c r="B96" s="453">
        <v>420216</v>
      </c>
      <c r="C96" s="457" t="s">
        <v>1139</v>
      </c>
      <c r="D96" s="454" t="s">
        <v>64</v>
      </c>
      <c r="E96" s="455">
        <v>25</v>
      </c>
      <c r="F96" s="455"/>
      <c r="G96" s="456">
        <f t="shared" si="1"/>
        <v>0</v>
      </c>
    </row>
    <row r="97" spans="1:7">
      <c r="A97" s="452">
        <v>68</v>
      </c>
      <c r="B97" s="453">
        <v>420297</v>
      </c>
      <c r="C97" s="457" t="s">
        <v>1140</v>
      </c>
      <c r="D97" s="454" t="s">
        <v>64</v>
      </c>
      <c r="E97" s="455">
        <v>25</v>
      </c>
      <c r="F97" s="455"/>
      <c r="G97" s="456">
        <f t="shared" si="1"/>
        <v>0</v>
      </c>
    </row>
    <row r="98" spans="1:7">
      <c r="A98" s="452">
        <v>69</v>
      </c>
      <c r="B98" s="453">
        <v>420391</v>
      </c>
      <c r="C98" s="457" t="s">
        <v>1126</v>
      </c>
      <c r="D98" s="454" t="s">
        <v>64</v>
      </c>
      <c r="E98" s="455">
        <v>25</v>
      </c>
      <c r="F98" s="455"/>
      <c r="G98" s="456">
        <f t="shared" si="1"/>
        <v>0</v>
      </c>
    </row>
    <row r="99" spans="1:7">
      <c r="A99" s="452">
        <v>70</v>
      </c>
      <c r="B99" s="453">
        <v>311117</v>
      </c>
      <c r="C99" s="457" t="s">
        <v>1141</v>
      </c>
      <c r="D99" s="454" t="s">
        <v>64</v>
      </c>
      <c r="E99" s="455">
        <v>12</v>
      </c>
      <c r="F99" s="455"/>
      <c r="G99" s="456">
        <f t="shared" si="1"/>
        <v>0</v>
      </c>
    </row>
    <row r="100" spans="1:7">
      <c r="A100" s="452">
        <v>71</v>
      </c>
      <c r="B100" s="453">
        <v>311115</v>
      </c>
      <c r="C100" s="457" t="s">
        <v>1142</v>
      </c>
      <c r="D100" s="454" t="s">
        <v>64</v>
      </c>
      <c r="E100" s="455">
        <v>26</v>
      </c>
      <c r="F100" s="455"/>
      <c r="G100" s="456">
        <f t="shared" si="1"/>
        <v>0</v>
      </c>
    </row>
    <row r="101" spans="1:7">
      <c r="A101" s="452">
        <v>72</v>
      </c>
      <c r="B101" s="453">
        <v>311316</v>
      </c>
      <c r="C101" s="457" t="s">
        <v>1143</v>
      </c>
      <c r="D101" s="454" t="s">
        <v>64</v>
      </c>
      <c r="E101" s="455">
        <v>8</v>
      </c>
      <c r="F101" s="455"/>
      <c r="G101" s="456">
        <f t="shared" si="1"/>
        <v>0</v>
      </c>
    </row>
    <row r="102" spans="1:7">
      <c r="A102" s="452">
        <v>73</v>
      </c>
      <c r="B102" s="453">
        <v>311321</v>
      </c>
      <c r="C102" s="457" t="s">
        <v>1144</v>
      </c>
      <c r="D102" s="454" t="s">
        <v>64</v>
      </c>
      <c r="E102" s="455">
        <v>4</v>
      </c>
      <c r="F102" s="455"/>
      <c r="G102" s="456">
        <f t="shared" si="1"/>
        <v>0</v>
      </c>
    </row>
    <row r="103" spans="1:7">
      <c r="A103" s="452">
        <v>74</v>
      </c>
      <c r="B103" s="453">
        <v>311331</v>
      </c>
      <c r="C103" s="457" t="s">
        <v>1145</v>
      </c>
      <c r="D103" s="454" t="s">
        <v>64</v>
      </c>
      <c r="E103" s="455">
        <v>2</v>
      </c>
      <c r="F103" s="455"/>
      <c r="G103" s="456">
        <f t="shared" si="1"/>
        <v>0</v>
      </c>
    </row>
    <row r="104" spans="1:7">
      <c r="A104" s="452">
        <v>75</v>
      </c>
      <c r="B104" s="453">
        <v>312111</v>
      </c>
      <c r="C104" s="457" t="s">
        <v>1146</v>
      </c>
      <c r="D104" s="454" t="s">
        <v>64</v>
      </c>
      <c r="E104" s="455">
        <v>4</v>
      </c>
      <c r="F104" s="455"/>
      <c r="G104" s="456">
        <f t="shared" si="1"/>
        <v>0</v>
      </c>
    </row>
    <row r="105" spans="1:7">
      <c r="A105" s="452">
        <v>76</v>
      </c>
      <c r="B105" s="453">
        <v>312114</v>
      </c>
      <c r="C105" s="457" t="s">
        <v>1147</v>
      </c>
      <c r="D105" s="454" t="s">
        <v>64</v>
      </c>
      <c r="E105" s="455">
        <v>4</v>
      </c>
      <c r="F105" s="455"/>
      <c r="G105" s="456">
        <f t="shared" si="1"/>
        <v>0</v>
      </c>
    </row>
    <row r="106" spans="1:7">
      <c r="A106" s="452">
        <v>77</v>
      </c>
      <c r="B106" s="453">
        <v>322113</v>
      </c>
      <c r="C106" s="457" t="s">
        <v>1148</v>
      </c>
      <c r="D106" s="454" t="s">
        <v>126</v>
      </c>
      <c r="E106" s="455">
        <v>40</v>
      </c>
      <c r="F106" s="455"/>
      <c r="G106" s="456">
        <f t="shared" si="1"/>
        <v>0</v>
      </c>
    </row>
    <row r="107" spans="1:7">
      <c r="A107" s="452">
        <v>78</v>
      </c>
      <c r="B107" s="453">
        <v>322115</v>
      </c>
      <c r="C107" s="457" t="s">
        <v>1149</v>
      </c>
      <c r="D107" s="454" t="s">
        <v>126</v>
      </c>
      <c r="E107" s="455">
        <v>50</v>
      </c>
      <c r="F107" s="455"/>
      <c r="G107" s="456">
        <f t="shared" si="1"/>
        <v>0</v>
      </c>
    </row>
    <row r="108" spans="1:7">
      <c r="A108" s="452">
        <v>79</v>
      </c>
      <c r="B108" s="453">
        <v>363112</v>
      </c>
      <c r="C108" s="457" t="s">
        <v>1150</v>
      </c>
      <c r="D108" s="454" t="s">
        <v>126</v>
      </c>
      <c r="E108" s="455">
        <v>130</v>
      </c>
      <c r="F108" s="455"/>
      <c r="G108" s="456">
        <f t="shared" ref="G108:G140" si="2">E108*F108</f>
        <v>0</v>
      </c>
    </row>
    <row r="109" spans="1:7">
      <c r="A109" s="452">
        <v>80</v>
      </c>
      <c r="B109" s="453">
        <v>252</v>
      </c>
      <c r="C109" s="457" t="s">
        <v>1151</v>
      </c>
      <c r="D109" s="454" t="s">
        <v>64</v>
      </c>
      <c r="E109" s="455">
        <v>8</v>
      </c>
      <c r="F109" s="455"/>
      <c r="G109" s="456">
        <f t="shared" si="2"/>
        <v>0</v>
      </c>
    </row>
    <row r="110" spans="1:7">
      <c r="A110" s="452">
        <v>81</v>
      </c>
      <c r="B110" s="453">
        <v>321133</v>
      </c>
      <c r="C110" s="457" t="s">
        <v>1152</v>
      </c>
      <c r="D110" s="454" t="s">
        <v>126</v>
      </c>
      <c r="E110" s="455">
        <v>1070</v>
      </c>
      <c r="F110" s="455"/>
      <c r="G110" s="456">
        <f t="shared" si="2"/>
        <v>0</v>
      </c>
    </row>
    <row r="111" spans="1:7">
      <c r="A111" s="452">
        <v>82</v>
      </c>
      <c r="B111" s="453">
        <v>321135</v>
      </c>
      <c r="C111" s="457" t="s">
        <v>1153</v>
      </c>
      <c r="D111" s="454" t="s">
        <v>126</v>
      </c>
      <c r="E111" s="455">
        <v>300</v>
      </c>
      <c r="F111" s="455"/>
      <c r="G111" s="456">
        <f t="shared" si="2"/>
        <v>0</v>
      </c>
    </row>
    <row r="112" spans="1:7">
      <c r="A112" s="452">
        <v>83</v>
      </c>
      <c r="B112" s="453">
        <v>321137</v>
      </c>
      <c r="C112" s="457" t="s">
        <v>1154</v>
      </c>
      <c r="D112" s="454" t="s">
        <v>126</v>
      </c>
      <c r="E112" s="455">
        <v>75</v>
      </c>
      <c r="F112" s="455"/>
      <c r="G112" s="456">
        <f t="shared" si="2"/>
        <v>0</v>
      </c>
    </row>
    <row r="113" spans="1:7">
      <c r="A113" s="452">
        <v>84</v>
      </c>
      <c r="B113" s="453">
        <v>525115</v>
      </c>
      <c r="C113" s="457" t="s">
        <v>1155</v>
      </c>
      <c r="D113" s="454" t="s">
        <v>64</v>
      </c>
      <c r="E113" s="455">
        <v>23</v>
      </c>
      <c r="F113" s="455"/>
      <c r="G113" s="456">
        <f t="shared" si="2"/>
        <v>0</v>
      </c>
    </row>
    <row r="114" spans="1:7">
      <c r="A114" s="452">
        <v>85</v>
      </c>
      <c r="B114" s="453">
        <v>450001</v>
      </c>
      <c r="C114" s="457" t="s">
        <v>1156</v>
      </c>
      <c r="D114" s="454" t="s">
        <v>64</v>
      </c>
      <c r="E114" s="455">
        <v>14</v>
      </c>
      <c r="F114" s="455"/>
      <c r="G114" s="456">
        <f t="shared" si="2"/>
        <v>0</v>
      </c>
    </row>
    <row r="115" spans="1:7">
      <c r="A115" s="452">
        <v>99</v>
      </c>
      <c r="B115" s="453">
        <v>410390</v>
      </c>
      <c r="C115" s="457" t="s">
        <v>1157</v>
      </c>
      <c r="D115" s="473"/>
      <c r="E115" s="455">
        <v>1</v>
      </c>
      <c r="F115" s="455"/>
      <c r="G115" s="456">
        <f t="shared" si="2"/>
        <v>0</v>
      </c>
    </row>
    <row r="116" spans="1:7">
      <c r="A116" s="452">
        <v>100</v>
      </c>
      <c r="B116" s="453">
        <v>409842</v>
      </c>
      <c r="C116" s="457" t="s">
        <v>1158</v>
      </c>
      <c r="D116" s="454" t="s">
        <v>64</v>
      </c>
      <c r="E116" s="455">
        <v>1</v>
      </c>
      <c r="F116" s="455"/>
      <c r="G116" s="456">
        <f t="shared" si="2"/>
        <v>0</v>
      </c>
    </row>
    <row r="117" spans="1:7">
      <c r="A117" s="452">
        <v>101</v>
      </c>
      <c r="B117" s="453">
        <v>410310</v>
      </c>
      <c r="C117" s="457" t="s">
        <v>1159</v>
      </c>
      <c r="D117" s="454" t="s">
        <v>64</v>
      </c>
      <c r="E117" s="455">
        <v>1</v>
      </c>
      <c r="F117" s="455"/>
      <c r="G117" s="456">
        <f t="shared" si="2"/>
        <v>0</v>
      </c>
    </row>
    <row r="118" spans="1:7">
      <c r="A118" s="452">
        <v>102</v>
      </c>
      <c r="B118" s="453">
        <v>420391</v>
      </c>
      <c r="C118" s="457" t="s">
        <v>1126</v>
      </c>
      <c r="D118" s="454" t="s">
        <v>64</v>
      </c>
      <c r="E118" s="455">
        <v>1</v>
      </c>
      <c r="F118" s="455"/>
      <c r="G118" s="456">
        <f t="shared" si="2"/>
        <v>0</v>
      </c>
    </row>
    <row r="119" spans="1:7">
      <c r="A119" s="452">
        <v>103</v>
      </c>
      <c r="B119" s="453">
        <v>420355</v>
      </c>
      <c r="C119" s="457" t="s">
        <v>1160</v>
      </c>
      <c r="D119" s="454" t="s">
        <v>64</v>
      </c>
      <c r="E119" s="455">
        <v>10</v>
      </c>
      <c r="F119" s="455"/>
      <c r="G119" s="456">
        <f t="shared" si="2"/>
        <v>0</v>
      </c>
    </row>
    <row r="120" spans="1:7">
      <c r="A120" s="452">
        <v>104</v>
      </c>
      <c r="B120" s="453">
        <v>410380</v>
      </c>
      <c r="C120" s="457" t="s">
        <v>1161</v>
      </c>
      <c r="D120" s="473"/>
      <c r="E120" s="455">
        <v>13</v>
      </c>
      <c r="F120" s="455"/>
      <c r="G120" s="456">
        <f t="shared" si="2"/>
        <v>0</v>
      </c>
    </row>
    <row r="121" spans="1:7">
      <c r="A121" s="452">
        <v>105</v>
      </c>
      <c r="B121" s="453">
        <v>409828</v>
      </c>
      <c r="C121" s="457" t="s">
        <v>1162</v>
      </c>
      <c r="D121" s="454" t="s">
        <v>64</v>
      </c>
      <c r="E121" s="455">
        <v>13</v>
      </c>
      <c r="F121" s="455"/>
      <c r="G121" s="456">
        <f t="shared" si="2"/>
        <v>0</v>
      </c>
    </row>
    <row r="122" spans="1:7">
      <c r="A122" s="452">
        <v>106</v>
      </c>
      <c r="B122" s="453">
        <v>410301</v>
      </c>
      <c r="C122" s="457" t="s">
        <v>1125</v>
      </c>
      <c r="D122" s="454" t="s">
        <v>64</v>
      </c>
      <c r="E122" s="455">
        <v>13</v>
      </c>
      <c r="F122" s="455"/>
      <c r="G122" s="456">
        <f t="shared" si="2"/>
        <v>0</v>
      </c>
    </row>
    <row r="123" spans="1:7">
      <c r="A123" s="452">
        <v>107</v>
      </c>
      <c r="B123" s="453">
        <v>420391</v>
      </c>
      <c r="C123" s="457" t="s">
        <v>1126</v>
      </c>
      <c r="D123" s="454" t="s">
        <v>64</v>
      </c>
      <c r="E123" s="455">
        <v>13</v>
      </c>
      <c r="F123" s="455"/>
      <c r="G123" s="456">
        <f t="shared" si="2"/>
        <v>0</v>
      </c>
    </row>
    <row r="124" spans="1:7">
      <c r="A124" s="452">
        <v>108</v>
      </c>
      <c r="B124" s="453">
        <v>295612</v>
      </c>
      <c r="C124" s="457" t="s">
        <v>1163</v>
      </c>
      <c r="D124" s="454" t="s">
        <v>64</v>
      </c>
      <c r="E124" s="455">
        <v>1</v>
      </c>
      <c r="F124" s="455"/>
      <c r="G124" s="456">
        <f t="shared" si="2"/>
        <v>0</v>
      </c>
    </row>
    <row r="125" spans="1:7">
      <c r="A125" s="452">
        <v>109</v>
      </c>
      <c r="B125" s="453">
        <v>295251</v>
      </c>
      <c r="C125" s="457" t="s">
        <v>1164</v>
      </c>
      <c r="D125" s="454" t="s">
        <v>64</v>
      </c>
      <c r="E125" s="455">
        <v>1</v>
      </c>
      <c r="F125" s="455"/>
      <c r="G125" s="456">
        <f t="shared" si="2"/>
        <v>0</v>
      </c>
    </row>
    <row r="126" spans="1:7">
      <c r="A126" s="452">
        <v>110</v>
      </c>
      <c r="B126" s="453">
        <v>295252</v>
      </c>
      <c r="C126" s="457" t="s">
        <v>1165</v>
      </c>
      <c r="D126" s="454" t="s">
        <v>64</v>
      </c>
      <c r="E126" s="455">
        <v>1</v>
      </c>
      <c r="F126" s="455"/>
      <c r="G126" s="456">
        <f t="shared" si="2"/>
        <v>0</v>
      </c>
    </row>
    <row r="127" spans="1:7">
      <c r="A127" s="452">
        <v>111</v>
      </c>
      <c r="B127" s="453">
        <v>295635</v>
      </c>
      <c r="C127" s="457" t="s">
        <v>1166</v>
      </c>
      <c r="D127" s="454" t="s">
        <v>64</v>
      </c>
      <c r="E127" s="455">
        <v>1</v>
      </c>
      <c r="F127" s="455"/>
      <c r="G127" s="456">
        <f t="shared" si="2"/>
        <v>0</v>
      </c>
    </row>
    <row r="128" spans="1:7">
      <c r="A128" s="452">
        <v>112</v>
      </c>
      <c r="B128" s="453">
        <v>363011</v>
      </c>
      <c r="C128" s="457" t="s">
        <v>1167</v>
      </c>
      <c r="D128" s="454" t="s">
        <v>857</v>
      </c>
      <c r="E128" s="455">
        <v>85</v>
      </c>
      <c r="F128" s="455"/>
      <c r="G128" s="456">
        <f t="shared" si="2"/>
        <v>0</v>
      </c>
    </row>
    <row r="129" spans="1:7">
      <c r="A129" s="452">
        <v>113</v>
      </c>
      <c r="B129" s="453">
        <v>295441</v>
      </c>
      <c r="C129" s="457" t="s">
        <v>1168</v>
      </c>
      <c r="D129" s="454" t="s">
        <v>64</v>
      </c>
      <c r="E129" s="455">
        <v>4</v>
      </c>
      <c r="F129" s="455"/>
      <c r="G129" s="456">
        <f t="shared" si="2"/>
        <v>0</v>
      </c>
    </row>
    <row r="130" spans="1:7">
      <c r="A130" s="452">
        <v>114</v>
      </c>
      <c r="B130" s="453">
        <v>295442</v>
      </c>
      <c r="C130" s="457" t="s">
        <v>1169</v>
      </c>
      <c r="D130" s="454" t="s">
        <v>64</v>
      </c>
      <c r="E130" s="455">
        <v>4</v>
      </c>
      <c r="F130" s="455"/>
      <c r="G130" s="456">
        <f t="shared" si="2"/>
        <v>0</v>
      </c>
    </row>
    <row r="131" spans="1:7">
      <c r="A131" s="452">
        <v>115</v>
      </c>
      <c r="B131" s="453">
        <v>321132</v>
      </c>
      <c r="C131" s="457" t="s">
        <v>1170</v>
      </c>
      <c r="D131" s="454" t="s">
        <v>126</v>
      </c>
      <c r="E131" s="455">
        <v>100</v>
      </c>
      <c r="F131" s="455"/>
      <c r="G131" s="456">
        <f t="shared" si="2"/>
        <v>0</v>
      </c>
    </row>
    <row r="132" spans="1:7">
      <c r="A132" s="452">
        <v>116</v>
      </c>
      <c r="B132" s="453">
        <v>203302</v>
      </c>
      <c r="C132" s="457" t="s">
        <v>1171</v>
      </c>
      <c r="D132" s="454" t="s">
        <v>126</v>
      </c>
      <c r="E132" s="455">
        <v>70</v>
      </c>
      <c r="F132" s="455"/>
      <c r="G132" s="456">
        <f t="shared" si="2"/>
        <v>0</v>
      </c>
    </row>
    <row r="133" spans="1:7">
      <c r="A133" s="452">
        <v>117</v>
      </c>
      <c r="B133" s="453">
        <v>203303</v>
      </c>
      <c r="C133" s="457" t="s">
        <v>1172</v>
      </c>
      <c r="D133" s="454" t="s">
        <v>126</v>
      </c>
      <c r="E133" s="455">
        <v>50</v>
      </c>
      <c r="F133" s="455"/>
      <c r="G133" s="456">
        <f t="shared" si="2"/>
        <v>0</v>
      </c>
    </row>
    <row r="134" spans="1:7">
      <c r="A134" s="452">
        <v>118</v>
      </c>
      <c r="B134" s="453">
        <v>204211</v>
      </c>
      <c r="C134" s="457" t="s">
        <v>1173</v>
      </c>
      <c r="D134" s="454" t="s">
        <v>126</v>
      </c>
      <c r="E134" s="455">
        <v>85</v>
      </c>
      <c r="F134" s="455"/>
      <c r="G134" s="456">
        <f t="shared" si="2"/>
        <v>0</v>
      </c>
    </row>
    <row r="135" spans="1:7">
      <c r="A135" s="452">
        <v>119</v>
      </c>
      <c r="B135" s="453">
        <v>420395</v>
      </c>
      <c r="C135" s="457" t="s">
        <v>1174</v>
      </c>
      <c r="D135" s="454" t="s">
        <v>64</v>
      </c>
      <c r="E135" s="455">
        <v>12</v>
      </c>
      <c r="F135" s="455"/>
      <c r="G135" s="456">
        <f t="shared" si="2"/>
        <v>0</v>
      </c>
    </row>
    <row r="136" spans="1:7">
      <c r="A136" s="452">
        <v>120</v>
      </c>
      <c r="B136" s="453">
        <v>420393</v>
      </c>
      <c r="C136" s="457" t="s">
        <v>1175</v>
      </c>
      <c r="D136" s="454" t="s">
        <v>64</v>
      </c>
      <c r="E136" s="455">
        <v>15</v>
      </c>
      <c r="F136" s="455"/>
      <c r="G136" s="456">
        <f t="shared" si="2"/>
        <v>0</v>
      </c>
    </row>
    <row r="137" spans="1:7">
      <c r="A137" s="452">
        <v>121</v>
      </c>
      <c r="B137" s="453">
        <v>420394</v>
      </c>
      <c r="C137" s="457" t="s">
        <v>1176</v>
      </c>
      <c r="D137" s="454" t="s">
        <v>64</v>
      </c>
      <c r="E137" s="455">
        <v>10</v>
      </c>
      <c r="F137" s="455"/>
      <c r="G137" s="456">
        <f t="shared" si="2"/>
        <v>0</v>
      </c>
    </row>
    <row r="138" spans="1:7">
      <c r="A138" s="452">
        <v>122</v>
      </c>
      <c r="B138" s="453">
        <v>101308</v>
      </c>
      <c r="C138" s="457" t="s">
        <v>1177</v>
      </c>
      <c r="D138" s="454" t="s">
        <v>126</v>
      </c>
      <c r="E138" s="455">
        <v>90</v>
      </c>
      <c r="F138" s="455"/>
      <c r="G138" s="456">
        <f t="shared" si="2"/>
        <v>0</v>
      </c>
    </row>
    <row r="139" spans="1:7">
      <c r="A139" s="452">
        <v>123</v>
      </c>
      <c r="B139" s="453">
        <v>171107</v>
      </c>
      <c r="C139" s="454" t="s">
        <v>1178</v>
      </c>
      <c r="D139" s="454" t="s">
        <v>126</v>
      </c>
      <c r="E139" s="455">
        <v>75</v>
      </c>
      <c r="F139" s="455"/>
      <c r="G139" s="456">
        <f t="shared" si="2"/>
        <v>0</v>
      </c>
    </row>
    <row r="140" spans="1:7" ht="14.4" thickBot="1">
      <c r="A140" s="458">
        <v>124</v>
      </c>
      <c r="B140" s="459">
        <v>101005</v>
      </c>
      <c r="C140" s="460" t="s">
        <v>1179</v>
      </c>
      <c r="D140" s="460" t="s">
        <v>126</v>
      </c>
      <c r="E140" s="461">
        <v>11</v>
      </c>
      <c r="F140" s="461"/>
      <c r="G140" s="462">
        <f t="shared" si="2"/>
        <v>0</v>
      </c>
    </row>
    <row r="141" spans="1:7">
      <c r="A141" s="463"/>
      <c r="B141" s="464"/>
      <c r="C141" s="465" t="s">
        <v>1090</v>
      </c>
      <c r="D141" s="465"/>
      <c r="E141" s="466"/>
      <c r="F141" s="466"/>
      <c r="G141" s="467">
        <f>SUM(G44:G140)</f>
        <v>0</v>
      </c>
    </row>
    <row r="142" spans="1:7" ht="15.6">
      <c r="A142" s="468" t="s">
        <v>480</v>
      </c>
      <c r="B142" s="469"/>
      <c r="C142" s="470"/>
      <c r="D142" s="470"/>
      <c r="E142" s="471"/>
      <c r="F142" s="471"/>
      <c r="G142" s="472"/>
    </row>
    <row r="143" spans="1:7">
      <c r="A143" s="452">
        <v>125</v>
      </c>
      <c r="B143" s="453">
        <v>210220361</v>
      </c>
      <c r="C143" s="457" t="s">
        <v>1180</v>
      </c>
      <c r="D143" s="454" t="s">
        <v>64</v>
      </c>
      <c r="E143" s="455">
        <v>7</v>
      </c>
      <c r="F143" s="455"/>
      <c r="G143" s="456">
        <f t="shared" ref="G143:G206" si="3">E143*F143</f>
        <v>0</v>
      </c>
    </row>
    <row r="144" spans="1:7">
      <c r="A144" s="452">
        <v>126</v>
      </c>
      <c r="B144" s="453">
        <v>210220101</v>
      </c>
      <c r="C144" s="457" t="s">
        <v>1181</v>
      </c>
      <c r="D144" s="454" t="s">
        <v>126</v>
      </c>
      <c r="E144" s="455">
        <v>80</v>
      </c>
      <c r="F144" s="455"/>
      <c r="G144" s="456">
        <f t="shared" si="3"/>
        <v>0</v>
      </c>
    </row>
    <row r="145" spans="1:7">
      <c r="A145" s="452">
        <v>127</v>
      </c>
      <c r="B145" s="453">
        <v>210220301</v>
      </c>
      <c r="C145" s="457" t="s">
        <v>1182</v>
      </c>
      <c r="D145" s="454" t="s">
        <v>64</v>
      </c>
      <c r="E145" s="455">
        <v>15</v>
      </c>
      <c r="F145" s="455"/>
      <c r="G145" s="456">
        <f t="shared" si="3"/>
        <v>0</v>
      </c>
    </row>
    <row r="146" spans="1:7">
      <c r="A146" s="452">
        <v>128</v>
      </c>
      <c r="B146" s="453">
        <v>210220302</v>
      </c>
      <c r="C146" s="457" t="s">
        <v>1183</v>
      </c>
      <c r="D146" s="454" t="s">
        <v>64</v>
      </c>
      <c r="E146" s="455">
        <v>2</v>
      </c>
      <c r="F146" s="455"/>
      <c r="G146" s="456">
        <f t="shared" si="3"/>
        <v>0</v>
      </c>
    </row>
    <row r="147" spans="1:7">
      <c r="A147" s="452">
        <v>129</v>
      </c>
      <c r="B147" s="453">
        <v>210220301</v>
      </c>
      <c r="C147" s="457" t="s">
        <v>1182</v>
      </c>
      <c r="D147" s="454" t="s">
        <v>64</v>
      </c>
      <c r="E147" s="455">
        <v>2</v>
      </c>
      <c r="F147" s="455"/>
      <c r="G147" s="456">
        <f t="shared" si="3"/>
        <v>0</v>
      </c>
    </row>
    <row r="148" spans="1:7">
      <c r="A148" s="452">
        <v>130</v>
      </c>
      <c r="B148" s="453">
        <v>210800851</v>
      </c>
      <c r="C148" s="457" t="s">
        <v>1184</v>
      </c>
      <c r="D148" s="454" t="s">
        <v>126</v>
      </c>
      <c r="E148" s="455">
        <v>60</v>
      </c>
      <c r="F148" s="455"/>
      <c r="G148" s="456">
        <f t="shared" si="3"/>
        <v>0</v>
      </c>
    </row>
    <row r="149" spans="1:7">
      <c r="A149" s="452">
        <v>131</v>
      </c>
      <c r="B149" s="453">
        <v>210800851</v>
      </c>
      <c r="C149" s="457" t="s">
        <v>1184</v>
      </c>
      <c r="D149" s="454" t="s">
        <v>126</v>
      </c>
      <c r="E149" s="455">
        <v>70</v>
      </c>
      <c r="F149" s="455"/>
      <c r="G149" s="456">
        <f t="shared" si="3"/>
        <v>0</v>
      </c>
    </row>
    <row r="150" spans="1:7">
      <c r="A150" s="452">
        <v>132</v>
      </c>
      <c r="B150" s="453">
        <v>210190002</v>
      </c>
      <c r="C150" s="457" t="s">
        <v>1185</v>
      </c>
      <c r="D150" s="454" t="s">
        <v>64</v>
      </c>
      <c r="E150" s="455">
        <v>1</v>
      </c>
      <c r="F150" s="455"/>
      <c r="G150" s="456">
        <f t="shared" si="3"/>
        <v>0</v>
      </c>
    </row>
    <row r="151" spans="1:7">
      <c r="A151" s="452">
        <v>133</v>
      </c>
      <c r="B151" s="453">
        <v>210190002</v>
      </c>
      <c r="C151" s="457" t="s">
        <v>1185</v>
      </c>
      <c r="D151" s="454" t="s">
        <v>64</v>
      </c>
      <c r="E151" s="455">
        <v>1</v>
      </c>
      <c r="F151" s="455"/>
      <c r="G151" s="456">
        <f t="shared" si="3"/>
        <v>0</v>
      </c>
    </row>
    <row r="152" spans="1:7">
      <c r="A152" s="452">
        <v>134</v>
      </c>
      <c r="B152" s="453">
        <v>210190002</v>
      </c>
      <c r="C152" s="457" t="s">
        <v>1185</v>
      </c>
      <c r="D152" s="454" t="s">
        <v>64</v>
      </c>
      <c r="E152" s="455">
        <v>1</v>
      </c>
      <c r="F152" s="455"/>
      <c r="G152" s="456">
        <f t="shared" si="3"/>
        <v>0</v>
      </c>
    </row>
    <row r="153" spans="1:7">
      <c r="A153" s="452">
        <v>135</v>
      </c>
      <c r="B153" s="453">
        <v>210190002</v>
      </c>
      <c r="C153" s="457" t="s">
        <v>1185</v>
      </c>
      <c r="D153" s="454" t="s">
        <v>64</v>
      </c>
      <c r="E153" s="455">
        <v>1</v>
      </c>
      <c r="F153" s="455"/>
      <c r="G153" s="456">
        <f t="shared" si="3"/>
        <v>0</v>
      </c>
    </row>
    <row r="154" spans="1:7">
      <c r="A154" s="452">
        <v>136</v>
      </c>
      <c r="B154" s="453">
        <v>210190002</v>
      </c>
      <c r="C154" s="457" t="s">
        <v>1185</v>
      </c>
      <c r="D154" s="454" t="s">
        <v>64</v>
      </c>
      <c r="E154" s="455">
        <v>1</v>
      </c>
      <c r="F154" s="455"/>
      <c r="G154" s="456">
        <f t="shared" si="3"/>
        <v>0</v>
      </c>
    </row>
    <row r="155" spans="1:7">
      <c r="A155" s="452">
        <v>137</v>
      </c>
      <c r="B155" s="453">
        <v>210021012</v>
      </c>
      <c r="C155" s="457" t="s">
        <v>1186</v>
      </c>
      <c r="D155" s="454" t="s">
        <v>64</v>
      </c>
      <c r="E155" s="455">
        <v>5</v>
      </c>
      <c r="F155" s="455"/>
      <c r="G155" s="456">
        <f t="shared" si="3"/>
        <v>0</v>
      </c>
    </row>
    <row r="156" spans="1:7">
      <c r="A156" s="452">
        <v>138</v>
      </c>
      <c r="B156" s="453">
        <v>210021012</v>
      </c>
      <c r="C156" s="457" t="s">
        <v>1187</v>
      </c>
      <c r="D156" s="454" t="s">
        <v>64</v>
      </c>
      <c r="E156" s="455">
        <v>1</v>
      </c>
      <c r="F156" s="455"/>
      <c r="G156" s="456">
        <f t="shared" si="3"/>
        <v>0</v>
      </c>
    </row>
    <row r="157" spans="1:7">
      <c r="A157" s="452">
        <v>139</v>
      </c>
      <c r="B157" s="453">
        <v>210021012</v>
      </c>
      <c r="C157" s="457" t="s">
        <v>1188</v>
      </c>
      <c r="D157" s="454" t="s">
        <v>64</v>
      </c>
      <c r="E157" s="455">
        <v>1</v>
      </c>
      <c r="F157" s="455"/>
      <c r="G157" s="456">
        <f t="shared" si="3"/>
        <v>0</v>
      </c>
    </row>
    <row r="158" spans="1:7">
      <c r="A158" s="452">
        <v>140</v>
      </c>
      <c r="B158" s="453">
        <v>210800103</v>
      </c>
      <c r="C158" s="457" t="s">
        <v>1189</v>
      </c>
      <c r="D158" s="454" t="s">
        <v>126</v>
      </c>
      <c r="E158" s="455">
        <v>1100</v>
      </c>
      <c r="F158" s="455"/>
      <c r="G158" s="456">
        <f t="shared" si="3"/>
        <v>0</v>
      </c>
    </row>
    <row r="159" spans="1:7">
      <c r="A159" s="452">
        <v>141</v>
      </c>
      <c r="B159" s="453">
        <v>210800103</v>
      </c>
      <c r="C159" s="457" t="s">
        <v>1189</v>
      </c>
      <c r="D159" s="454" t="s">
        <v>126</v>
      </c>
      <c r="E159" s="455">
        <v>220</v>
      </c>
      <c r="F159" s="455"/>
      <c r="G159" s="456">
        <f t="shared" si="3"/>
        <v>0</v>
      </c>
    </row>
    <row r="160" spans="1:7">
      <c r="A160" s="452">
        <v>142</v>
      </c>
      <c r="B160" s="453">
        <v>210800103</v>
      </c>
      <c r="C160" s="457" t="s">
        <v>1189</v>
      </c>
      <c r="D160" s="454" t="s">
        <v>126</v>
      </c>
      <c r="E160" s="455">
        <v>1100</v>
      </c>
      <c r="F160" s="455"/>
      <c r="G160" s="456">
        <f t="shared" si="3"/>
        <v>0</v>
      </c>
    </row>
    <row r="161" spans="1:7">
      <c r="A161" s="452">
        <v>143</v>
      </c>
      <c r="B161" s="453">
        <v>210800112</v>
      </c>
      <c r="C161" s="457" t="s">
        <v>1190</v>
      </c>
      <c r="D161" s="454" t="s">
        <v>126</v>
      </c>
      <c r="E161" s="455">
        <v>50</v>
      </c>
      <c r="F161" s="455"/>
      <c r="G161" s="456">
        <f t="shared" si="3"/>
        <v>0</v>
      </c>
    </row>
    <row r="162" spans="1:7">
      <c r="A162" s="452">
        <v>144</v>
      </c>
      <c r="B162" s="453">
        <v>210800112</v>
      </c>
      <c r="C162" s="457" t="s">
        <v>1190</v>
      </c>
      <c r="D162" s="454" t="s">
        <v>126</v>
      </c>
      <c r="E162" s="455">
        <v>170</v>
      </c>
      <c r="F162" s="455"/>
      <c r="G162" s="456">
        <f t="shared" si="3"/>
        <v>0</v>
      </c>
    </row>
    <row r="163" spans="1:7">
      <c r="A163" s="452">
        <v>145</v>
      </c>
      <c r="B163" s="453">
        <v>210810103</v>
      </c>
      <c r="C163" s="457" t="s">
        <v>1191</v>
      </c>
      <c r="D163" s="454" t="s">
        <v>126</v>
      </c>
      <c r="E163" s="455">
        <v>70</v>
      </c>
      <c r="F163" s="455"/>
      <c r="G163" s="456">
        <f t="shared" si="3"/>
        <v>0</v>
      </c>
    </row>
    <row r="164" spans="1:7">
      <c r="A164" s="452">
        <v>146</v>
      </c>
      <c r="B164" s="453">
        <v>210802447</v>
      </c>
      <c r="C164" s="457" t="s">
        <v>1192</v>
      </c>
      <c r="D164" s="454" t="s">
        <v>126</v>
      </c>
      <c r="E164" s="455">
        <v>5</v>
      </c>
      <c r="F164" s="455"/>
      <c r="G164" s="456">
        <f t="shared" si="3"/>
        <v>0</v>
      </c>
    </row>
    <row r="165" spans="1:7">
      <c r="A165" s="452">
        <v>147</v>
      </c>
      <c r="B165" s="453">
        <v>210810953</v>
      </c>
      <c r="C165" s="457" t="s">
        <v>1193</v>
      </c>
      <c r="D165" s="454" t="s">
        <v>126</v>
      </c>
      <c r="E165" s="455">
        <v>45</v>
      </c>
      <c r="F165" s="455"/>
      <c r="G165" s="456">
        <f t="shared" si="3"/>
        <v>0</v>
      </c>
    </row>
    <row r="166" spans="1:7">
      <c r="A166" s="452">
        <v>148</v>
      </c>
      <c r="B166" s="453">
        <v>210800103</v>
      </c>
      <c r="C166" s="457" t="s">
        <v>1189</v>
      </c>
      <c r="D166" s="454" t="s">
        <v>126</v>
      </c>
      <c r="E166" s="455">
        <v>15</v>
      </c>
      <c r="F166" s="455"/>
      <c r="G166" s="456">
        <f t="shared" si="3"/>
        <v>0</v>
      </c>
    </row>
    <row r="167" spans="1:7">
      <c r="A167" s="452">
        <v>149</v>
      </c>
      <c r="B167" s="453">
        <v>210810951</v>
      </c>
      <c r="C167" s="457" t="s">
        <v>1194</v>
      </c>
      <c r="D167" s="454" t="s">
        <v>126</v>
      </c>
      <c r="E167" s="455">
        <v>50</v>
      </c>
      <c r="F167" s="455"/>
      <c r="G167" s="456">
        <f t="shared" si="3"/>
        <v>0</v>
      </c>
    </row>
    <row r="168" spans="1:7">
      <c r="A168" s="452">
        <v>150</v>
      </c>
      <c r="B168" s="453">
        <v>210950321</v>
      </c>
      <c r="C168" s="457" t="s">
        <v>1195</v>
      </c>
      <c r="D168" s="454" t="s">
        <v>126</v>
      </c>
      <c r="E168" s="455">
        <v>1100</v>
      </c>
      <c r="F168" s="455"/>
      <c r="G168" s="456">
        <f t="shared" si="3"/>
        <v>0</v>
      </c>
    </row>
    <row r="169" spans="1:7">
      <c r="A169" s="452">
        <v>151</v>
      </c>
      <c r="B169" s="453">
        <v>210201002</v>
      </c>
      <c r="C169" s="457" t="s">
        <v>1196</v>
      </c>
      <c r="D169" s="454" t="s">
        <v>64</v>
      </c>
      <c r="E169" s="455">
        <v>121</v>
      </c>
      <c r="F169" s="455"/>
      <c r="G169" s="456">
        <f t="shared" si="3"/>
        <v>0</v>
      </c>
    </row>
    <row r="170" spans="1:7">
      <c r="A170" s="452">
        <v>161</v>
      </c>
      <c r="B170" s="453">
        <v>210110041</v>
      </c>
      <c r="C170" s="457" t="s">
        <v>1197</v>
      </c>
      <c r="D170" s="454" t="s">
        <v>64</v>
      </c>
      <c r="E170" s="455">
        <v>23</v>
      </c>
      <c r="F170" s="455"/>
      <c r="G170" s="456">
        <f t="shared" si="3"/>
        <v>0</v>
      </c>
    </row>
    <row r="171" spans="1:7">
      <c r="A171" s="452">
        <v>162</v>
      </c>
      <c r="B171" s="453">
        <v>210110043</v>
      </c>
      <c r="C171" s="457" t="s">
        <v>1198</v>
      </c>
      <c r="D171" s="454" t="s">
        <v>64</v>
      </c>
      <c r="E171" s="455">
        <v>22</v>
      </c>
      <c r="F171" s="455"/>
      <c r="G171" s="456">
        <f t="shared" si="3"/>
        <v>0</v>
      </c>
    </row>
    <row r="172" spans="1:7">
      <c r="A172" s="452">
        <v>163</v>
      </c>
      <c r="B172" s="453">
        <v>210110045</v>
      </c>
      <c r="C172" s="457" t="s">
        <v>1199</v>
      </c>
      <c r="D172" s="454" t="s">
        <v>64</v>
      </c>
      <c r="E172" s="455">
        <v>8</v>
      </c>
      <c r="F172" s="455"/>
      <c r="G172" s="456">
        <f t="shared" si="3"/>
        <v>0</v>
      </c>
    </row>
    <row r="173" spans="1:7">
      <c r="A173" s="452">
        <v>164</v>
      </c>
      <c r="B173" s="453">
        <v>210111012</v>
      </c>
      <c r="C173" s="457" t="s">
        <v>1200</v>
      </c>
      <c r="D173" s="454" t="s">
        <v>64</v>
      </c>
      <c r="E173" s="455">
        <v>22</v>
      </c>
      <c r="F173" s="455"/>
      <c r="G173" s="456">
        <f t="shared" si="3"/>
        <v>0</v>
      </c>
    </row>
    <row r="174" spans="1:7">
      <c r="A174" s="452">
        <v>165</v>
      </c>
      <c r="B174" s="453">
        <v>210111011</v>
      </c>
      <c r="C174" s="457" t="s">
        <v>1201</v>
      </c>
      <c r="D174" s="454" t="s">
        <v>64</v>
      </c>
      <c r="E174" s="455">
        <v>110</v>
      </c>
      <c r="F174" s="455"/>
      <c r="G174" s="456">
        <f t="shared" si="3"/>
        <v>0</v>
      </c>
    </row>
    <row r="175" spans="1:7">
      <c r="A175" s="452">
        <v>166</v>
      </c>
      <c r="B175" s="453">
        <v>210100001</v>
      </c>
      <c r="C175" s="457" t="s">
        <v>1202</v>
      </c>
      <c r="D175" s="454" t="s">
        <v>64</v>
      </c>
      <c r="E175" s="455">
        <v>930</v>
      </c>
      <c r="F175" s="455"/>
      <c r="G175" s="456">
        <f t="shared" si="3"/>
        <v>0</v>
      </c>
    </row>
    <row r="176" spans="1:7">
      <c r="A176" s="452">
        <v>167</v>
      </c>
      <c r="B176" s="453">
        <v>210100002</v>
      </c>
      <c r="C176" s="457" t="s">
        <v>1203</v>
      </c>
      <c r="D176" s="454" t="s">
        <v>64</v>
      </c>
      <c r="E176" s="455">
        <v>72</v>
      </c>
      <c r="F176" s="455"/>
      <c r="G176" s="456">
        <f t="shared" si="3"/>
        <v>0</v>
      </c>
    </row>
    <row r="177" spans="1:7">
      <c r="A177" s="452">
        <v>168</v>
      </c>
      <c r="B177" s="453">
        <v>210100003</v>
      </c>
      <c r="C177" s="457" t="s">
        <v>1204</v>
      </c>
      <c r="D177" s="454" t="s">
        <v>64</v>
      </c>
      <c r="E177" s="455">
        <v>46</v>
      </c>
      <c r="F177" s="455"/>
      <c r="G177" s="456">
        <f t="shared" si="3"/>
        <v>0</v>
      </c>
    </row>
    <row r="178" spans="1:7">
      <c r="A178" s="452">
        <v>169</v>
      </c>
      <c r="B178" s="453">
        <v>210100004</v>
      </c>
      <c r="C178" s="457" t="s">
        <v>1205</v>
      </c>
      <c r="D178" s="454" t="s">
        <v>64</v>
      </c>
      <c r="E178" s="455">
        <v>50</v>
      </c>
      <c r="F178" s="455"/>
      <c r="G178" s="456">
        <f t="shared" si="3"/>
        <v>0</v>
      </c>
    </row>
    <row r="179" spans="1:7">
      <c r="A179" s="452">
        <v>170</v>
      </c>
      <c r="B179" s="453">
        <v>210100005</v>
      </c>
      <c r="C179" s="457" t="s">
        <v>1206</v>
      </c>
      <c r="D179" s="454" t="s">
        <v>64</v>
      </c>
      <c r="E179" s="455">
        <v>50</v>
      </c>
      <c r="F179" s="455"/>
      <c r="G179" s="456">
        <f t="shared" si="3"/>
        <v>0</v>
      </c>
    </row>
    <row r="180" spans="1:7">
      <c r="A180" s="452">
        <v>171</v>
      </c>
      <c r="B180" s="453">
        <v>210100219</v>
      </c>
      <c r="C180" s="457" t="s">
        <v>1207</v>
      </c>
      <c r="D180" s="454" t="s">
        <v>64</v>
      </c>
      <c r="E180" s="455">
        <v>5</v>
      </c>
      <c r="F180" s="455"/>
      <c r="G180" s="456">
        <f t="shared" si="3"/>
        <v>0</v>
      </c>
    </row>
    <row r="181" spans="1:7">
      <c r="A181" s="452">
        <v>172</v>
      </c>
      <c r="B181" s="453">
        <v>210100351</v>
      </c>
      <c r="C181" s="457" t="s">
        <v>1208</v>
      </c>
      <c r="D181" s="454" t="s">
        <v>64</v>
      </c>
      <c r="E181" s="455">
        <v>46</v>
      </c>
      <c r="F181" s="455"/>
      <c r="G181" s="456">
        <f t="shared" si="3"/>
        <v>0</v>
      </c>
    </row>
    <row r="182" spans="1:7">
      <c r="A182" s="452">
        <v>173</v>
      </c>
      <c r="B182" s="453">
        <v>210100352</v>
      </c>
      <c r="C182" s="457" t="s">
        <v>1209</v>
      </c>
      <c r="D182" s="454" t="s">
        <v>64</v>
      </c>
      <c r="E182" s="455">
        <v>19</v>
      </c>
      <c r="F182" s="455"/>
      <c r="G182" s="456">
        <f t="shared" si="3"/>
        <v>0</v>
      </c>
    </row>
    <row r="183" spans="1:7">
      <c r="A183" s="452">
        <v>174</v>
      </c>
      <c r="B183" s="453">
        <v>210010301</v>
      </c>
      <c r="C183" s="457" t="s">
        <v>1210</v>
      </c>
      <c r="D183" s="454" t="s">
        <v>64</v>
      </c>
      <c r="E183" s="455">
        <v>240</v>
      </c>
      <c r="F183" s="455"/>
      <c r="G183" s="456">
        <f t="shared" si="3"/>
        <v>0</v>
      </c>
    </row>
    <row r="184" spans="1:7">
      <c r="A184" s="452">
        <v>175</v>
      </c>
      <c r="B184" s="453">
        <v>210111312</v>
      </c>
      <c r="C184" s="457" t="s">
        <v>1211</v>
      </c>
      <c r="D184" s="454" t="s">
        <v>64</v>
      </c>
      <c r="E184" s="455">
        <v>25</v>
      </c>
      <c r="F184" s="455"/>
      <c r="G184" s="456">
        <f t="shared" si="3"/>
        <v>0</v>
      </c>
    </row>
    <row r="185" spans="1:7">
      <c r="A185" s="452">
        <v>176</v>
      </c>
      <c r="B185" s="453">
        <v>210010321</v>
      </c>
      <c r="C185" s="457" t="s">
        <v>1212</v>
      </c>
      <c r="D185" s="454" t="s">
        <v>64</v>
      </c>
      <c r="E185" s="455">
        <v>12</v>
      </c>
      <c r="F185" s="455"/>
      <c r="G185" s="456">
        <f t="shared" si="3"/>
        <v>0</v>
      </c>
    </row>
    <row r="186" spans="1:7">
      <c r="A186" s="452">
        <v>177</v>
      </c>
      <c r="B186" s="453">
        <v>210010301</v>
      </c>
      <c r="C186" s="457" t="s">
        <v>1210</v>
      </c>
      <c r="D186" s="454" t="s">
        <v>64</v>
      </c>
      <c r="E186" s="455">
        <v>16</v>
      </c>
      <c r="F186" s="455"/>
      <c r="G186" s="456">
        <f t="shared" si="3"/>
        <v>0</v>
      </c>
    </row>
    <row r="187" spans="1:7">
      <c r="A187" s="452">
        <v>178</v>
      </c>
      <c r="B187" s="453">
        <v>210010322</v>
      </c>
      <c r="C187" s="457" t="s">
        <v>1213</v>
      </c>
      <c r="D187" s="454" t="s">
        <v>64</v>
      </c>
      <c r="E187" s="455">
        <v>8</v>
      </c>
      <c r="F187" s="455"/>
      <c r="G187" s="456">
        <f t="shared" si="3"/>
        <v>0</v>
      </c>
    </row>
    <row r="188" spans="1:7">
      <c r="A188" s="452">
        <v>179</v>
      </c>
      <c r="B188" s="453">
        <v>210010313</v>
      </c>
      <c r="C188" s="457" t="s">
        <v>1214</v>
      </c>
      <c r="D188" s="454" t="s">
        <v>64</v>
      </c>
      <c r="E188" s="455">
        <v>4</v>
      </c>
      <c r="F188" s="455"/>
      <c r="G188" s="456">
        <f t="shared" si="3"/>
        <v>0</v>
      </c>
    </row>
    <row r="189" spans="1:7">
      <c r="A189" s="452">
        <v>180</v>
      </c>
      <c r="B189" s="453">
        <v>210010315</v>
      </c>
      <c r="C189" s="457" t="s">
        <v>1215</v>
      </c>
      <c r="D189" s="454" t="s">
        <v>64</v>
      </c>
      <c r="E189" s="455">
        <v>2</v>
      </c>
      <c r="F189" s="455"/>
      <c r="G189" s="456">
        <f t="shared" si="3"/>
        <v>0</v>
      </c>
    </row>
    <row r="190" spans="1:7">
      <c r="A190" s="452">
        <v>181</v>
      </c>
      <c r="B190" s="453">
        <v>210010451</v>
      </c>
      <c r="C190" s="457" t="s">
        <v>1216</v>
      </c>
      <c r="D190" s="454" t="s">
        <v>64</v>
      </c>
      <c r="E190" s="455">
        <v>4</v>
      </c>
      <c r="F190" s="455"/>
      <c r="G190" s="456">
        <f t="shared" si="3"/>
        <v>0</v>
      </c>
    </row>
    <row r="191" spans="1:7">
      <c r="A191" s="452">
        <v>182</v>
      </c>
      <c r="B191" s="453">
        <v>210010452</v>
      </c>
      <c r="C191" s="457" t="s">
        <v>1217</v>
      </c>
      <c r="D191" s="454" t="s">
        <v>64</v>
      </c>
      <c r="E191" s="455">
        <v>4</v>
      </c>
      <c r="F191" s="455"/>
      <c r="G191" s="456">
        <f t="shared" si="3"/>
        <v>0</v>
      </c>
    </row>
    <row r="192" spans="1:7">
      <c r="A192" s="452">
        <v>183</v>
      </c>
      <c r="B192" s="453">
        <v>210010022</v>
      </c>
      <c r="C192" s="457" t="s">
        <v>1218</v>
      </c>
      <c r="D192" s="454" t="s">
        <v>126</v>
      </c>
      <c r="E192" s="455">
        <v>40</v>
      </c>
      <c r="F192" s="455"/>
      <c r="G192" s="456">
        <f t="shared" si="3"/>
        <v>0</v>
      </c>
    </row>
    <row r="193" spans="1:7">
      <c r="A193" s="452">
        <v>184</v>
      </c>
      <c r="B193" s="453">
        <v>210010023</v>
      </c>
      <c r="C193" s="457" t="s">
        <v>1219</v>
      </c>
      <c r="D193" s="454" t="s">
        <v>126</v>
      </c>
      <c r="E193" s="455">
        <v>50</v>
      </c>
      <c r="F193" s="455"/>
      <c r="G193" s="456">
        <f t="shared" si="3"/>
        <v>0</v>
      </c>
    </row>
    <row r="194" spans="1:7">
      <c r="A194" s="452">
        <v>185</v>
      </c>
      <c r="B194" s="453">
        <v>210020133</v>
      </c>
      <c r="C194" s="457" t="s">
        <v>1220</v>
      </c>
      <c r="D194" s="454" t="s">
        <v>126</v>
      </c>
      <c r="E194" s="455">
        <v>160</v>
      </c>
      <c r="F194" s="455"/>
      <c r="G194" s="456">
        <f t="shared" si="3"/>
        <v>0</v>
      </c>
    </row>
    <row r="195" spans="1:7">
      <c r="A195" s="452">
        <v>186</v>
      </c>
      <c r="B195" s="453">
        <v>210020652</v>
      </c>
      <c r="C195" s="457" t="s">
        <v>1221</v>
      </c>
      <c r="D195" s="454" t="s">
        <v>64</v>
      </c>
      <c r="E195" s="455">
        <v>19</v>
      </c>
      <c r="F195" s="455"/>
      <c r="G195" s="456">
        <f t="shared" si="3"/>
        <v>0</v>
      </c>
    </row>
    <row r="196" spans="1:7">
      <c r="A196" s="452">
        <v>187</v>
      </c>
      <c r="B196" s="453">
        <v>210020952</v>
      </c>
      <c r="C196" s="457" t="s">
        <v>1222</v>
      </c>
      <c r="D196" s="454" t="s">
        <v>64</v>
      </c>
      <c r="E196" s="455">
        <v>18</v>
      </c>
      <c r="F196" s="455"/>
      <c r="G196" s="456">
        <f t="shared" si="3"/>
        <v>0</v>
      </c>
    </row>
    <row r="197" spans="1:7">
      <c r="A197" s="452">
        <v>188</v>
      </c>
      <c r="B197" s="453">
        <v>210010002</v>
      </c>
      <c r="C197" s="457" t="s">
        <v>1223</v>
      </c>
      <c r="D197" s="454" t="s">
        <v>126</v>
      </c>
      <c r="E197" s="455">
        <v>1070</v>
      </c>
      <c r="F197" s="455"/>
      <c r="G197" s="456">
        <f t="shared" si="3"/>
        <v>0</v>
      </c>
    </row>
    <row r="198" spans="1:7">
      <c r="A198" s="452">
        <v>189</v>
      </c>
      <c r="B198" s="453">
        <v>210010004</v>
      </c>
      <c r="C198" s="457" t="s">
        <v>1224</v>
      </c>
      <c r="D198" s="454" t="s">
        <v>126</v>
      </c>
      <c r="E198" s="455">
        <v>300</v>
      </c>
      <c r="F198" s="455"/>
      <c r="G198" s="456">
        <f t="shared" si="3"/>
        <v>0</v>
      </c>
    </row>
    <row r="199" spans="1:7">
      <c r="A199" s="452">
        <v>190</v>
      </c>
      <c r="B199" s="453">
        <v>210010006</v>
      </c>
      <c r="C199" s="457" t="s">
        <v>1225</v>
      </c>
      <c r="D199" s="454" t="s">
        <v>126</v>
      </c>
      <c r="E199" s="455">
        <v>75</v>
      </c>
      <c r="F199" s="455"/>
      <c r="G199" s="456">
        <f t="shared" si="3"/>
        <v>0</v>
      </c>
    </row>
    <row r="200" spans="1:7">
      <c r="A200" s="452">
        <v>191</v>
      </c>
      <c r="B200" s="453">
        <v>210201102</v>
      </c>
      <c r="C200" s="457" t="s">
        <v>1226</v>
      </c>
      <c r="D200" s="454" t="s">
        <v>64</v>
      </c>
      <c r="E200" s="455">
        <v>23</v>
      </c>
      <c r="F200" s="455"/>
      <c r="G200" s="456">
        <f t="shared" si="3"/>
        <v>0</v>
      </c>
    </row>
    <row r="201" spans="1:7">
      <c r="A201" s="452">
        <v>192</v>
      </c>
      <c r="B201" s="453">
        <v>210021012</v>
      </c>
      <c r="C201" s="457" t="s">
        <v>1227</v>
      </c>
      <c r="D201" s="454" t="s">
        <v>64</v>
      </c>
      <c r="E201" s="455">
        <v>14</v>
      </c>
      <c r="F201" s="455"/>
      <c r="G201" s="456">
        <f t="shared" si="3"/>
        <v>0</v>
      </c>
    </row>
    <row r="202" spans="1:7">
      <c r="A202" s="452">
        <v>193</v>
      </c>
      <c r="B202" s="453">
        <v>210111011</v>
      </c>
      <c r="C202" s="457" t="s">
        <v>1201</v>
      </c>
      <c r="D202" s="454" t="s">
        <v>64</v>
      </c>
      <c r="E202" s="455">
        <v>10</v>
      </c>
      <c r="F202" s="455"/>
      <c r="G202" s="456">
        <f t="shared" si="3"/>
        <v>0</v>
      </c>
    </row>
    <row r="203" spans="1:7">
      <c r="A203" s="452">
        <v>194</v>
      </c>
      <c r="B203" s="453">
        <v>210111106</v>
      </c>
      <c r="C203" s="457" t="s">
        <v>1228</v>
      </c>
      <c r="D203" s="454" t="s">
        <v>64</v>
      </c>
      <c r="E203" s="455">
        <v>1</v>
      </c>
      <c r="F203" s="455"/>
      <c r="G203" s="456">
        <f t="shared" si="3"/>
        <v>0</v>
      </c>
    </row>
    <row r="204" spans="1:7">
      <c r="A204" s="452">
        <v>195</v>
      </c>
      <c r="B204" s="453">
        <v>210110045</v>
      </c>
      <c r="C204" s="457" t="s">
        <v>1199</v>
      </c>
      <c r="D204" s="454" t="s">
        <v>64</v>
      </c>
      <c r="E204" s="455">
        <v>6</v>
      </c>
      <c r="F204" s="455"/>
      <c r="G204" s="456">
        <f t="shared" si="3"/>
        <v>0</v>
      </c>
    </row>
    <row r="205" spans="1:7">
      <c r="A205" s="452">
        <v>196</v>
      </c>
      <c r="B205" s="453">
        <v>210110043</v>
      </c>
      <c r="C205" s="457" t="s">
        <v>1198</v>
      </c>
      <c r="D205" s="454" t="s">
        <v>64</v>
      </c>
      <c r="E205" s="455">
        <v>1</v>
      </c>
      <c r="F205" s="455"/>
      <c r="G205" s="456">
        <f t="shared" si="3"/>
        <v>0</v>
      </c>
    </row>
    <row r="206" spans="1:7">
      <c r="A206" s="452">
        <v>197</v>
      </c>
      <c r="B206" s="453">
        <v>210110045</v>
      </c>
      <c r="C206" s="457" t="s">
        <v>1199</v>
      </c>
      <c r="D206" s="454" t="s">
        <v>64</v>
      </c>
      <c r="E206" s="455">
        <v>5</v>
      </c>
      <c r="F206" s="455"/>
      <c r="G206" s="456">
        <f t="shared" si="3"/>
        <v>0</v>
      </c>
    </row>
    <row r="207" spans="1:7">
      <c r="A207" s="452">
        <v>198</v>
      </c>
      <c r="B207" s="453">
        <v>210110091</v>
      </c>
      <c r="C207" s="457" t="s">
        <v>1229</v>
      </c>
      <c r="D207" s="454" t="s">
        <v>64</v>
      </c>
      <c r="E207" s="455">
        <v>1</v>
      </c>
      <c r="F207" s="455"/>
      <c r="G207" s="456">
        <f t="shared" ref="G207:G224" si="4">E207*F207</f>
        <v>0</v>
      </c>
    </row>
    <row r="208" spans="1:7">
      <c r="A208" s="452">
        <v>199</v>
      </c>
      <c r="B208" s="453">
        <v>210111012</v>
      </c>
      <c r="C208" s="457" t="s">
        <v>1200</v>
      </c>
      <c r="D208" s="454" t="s">
        <v>64</v>
      </c>
      <c r="E208" s="455">
        <v>10</v>
      </c>
      <c r="F208" s="455"/>
      <c r="G208" s="456">
        <f t="shared" si="4"/>
        <v>0</v>
      </c>
    </row>
    <row r="209" spans="1:7">
      <c r="A209" s="452">
        <v>200</v>
      </c>
      <c r="B209" s="453">
        <v>210110062</v>
      </c>
      <c r="C209" s="457" t="s">
        <v>1230</v>
      </c>
      <c r="D209" s="454" t="s">
        <v>64</v>
      </c>
      <c r="E209" s="455">
        <v>13</v>
      </c>
      <c r="F209" s="455"/>
      <c r="G209" s="456">
        <f t="shared" si="4"/>
        <v>0</v>
      </c>
    </row>
    <row r="210" spans="1:7">
      <c r="A210" s="452">
        <v>201</v>
      </c>
      <c r="B210" s="453">
        <v>210220201</v>
      </c>
      <c r="C210" s="457" t="s">
        <v>1231</v>
      </c>
      <c r="D210" s="454" t="s">
        <v>64</v>
      </c>
      <c r="E210" s="455">
        <v>1</v>
      </c>
      <c r="F210" s="455"/>
      <c r="G210" s="456">
        <f t="shared" si="4"/>
        <v>0</v>
      </c>
    </row>
    <row r="211" spans="1:7">
      <c r="A211" s="452">
        <v>202</v>
      </c>
      <c r="B211" s="453">
        <v>210020133</v>
      </c>
      <c r="C211" s="457" t="s">
        <v>1220</v>
      </c>
      <c r="D211" s="454" t="s">
        <v>126</v>
      </c>
      <c r="E211" s="455">
        <v>85</v>
      </c>
      <c r="F211" s="455"/>
      <c r="G211" s="456">
        <f t="shared" si="4"/>
        <v>0</v>
      </c>
    </row>
    <row r="212" spans="1:7">
      <c r="A212" s="452">
        <v>203</v>
      </c>
      <c r="B212" s="453">
        <v>210220321</v>
      </c>
      <c r="C212" s="457" t="s">
        <v>1232</v>
      </c>
      <c r="D212" s="454" t="s">
        <v>64</v>
      </c>
      <c r="E212" s="455">
        <v>4</v>
      </c>
      <c r="F212" s="455"/>
      <c r="G212" s="456">
        <f t="shared" si="4"/>
        <v>0</v>
      </c>
    </row>
    <row r="213" spans="1:7">
      <c r="A213" s="452">
        <v>204</v>
      </c>
      <c r="B213" s="453">
        <v>210010002</v>
      </c>
      <c r="C213" s="457" t="s">
        <v>1223</v>
      </c>
      <c r="D213" s="454" t="s">
        <v>126</v>
      </c>
      <c r="E213" s="455">
        <v>100</v>
      </c>
      <c r="F213" s="455"/>
      <c r="G213" s="456">
        <f t="shared" si="4"/>
        <v>0</v>
      </c>
    </row>
    <row r="214" spans="1:7">
      <c r="A214" s="452">
        <v>205</v>
      </c>
      <c r="B214" s="453">
        <v>210850030</v>
      </c>
      <c r="C214" s="457" t="s">
        <v>1233</v>
      </c>
      <c r="D214" s="454" t="s">
        <v>126</v>
      </c>
      <c r="E214" s="455">
        <v>70</v>
      </c>
      <c r="F214" s="455"/>
      <c r="G214" s="456">
        <f t="shared" si="4"/>
        <v>0</v>
      </c>
    </row>
    <row r="215" spans="1:7">
      <c r="A215" s="452">
        <v>206</v>
      </c>
      <c r="B215" s="453">
        <v>210850030</v>
      </c>
      <c r="C215" s="457" t="s">
        <v>1233</v>
      </c>
      <c r="D215" s="454" t="s">
        <v>126</v>
      </c>
      <c r="E215" s="455">
        <v>50</v>
      </c>
      <c r="F215" s="455"/>
      <c r="G215" s="456">
        <f t="shared" si="4"/>
        <v>0</v>
      </c>
    </row>
    <row r="216" spans="1:7">
      <c r="A216" s="452">
        <v>207</v>
      </c>
      <c r="B216" s="453">
        <v>210860281</v>
      </c>
      <c r="C216" s="457" t="s">
        <v>1234</v>
      </c>
      <c r="D216" s="454" t="s">
        <v>126</v>
      </c>
      <c r="E216" s="455">
        <v>85</v>
      </c>
      <c r="F216" s="455"/>
      <c r="G216" s="456">
        <f t="shared" si="4"/>
        <v>0</v>
      </c>
    </row>
    <row r="217" spans="1:7">
      <c r="A217" s="452">
        <v>208</v>
      </c>
      <c r="B217" s="453">
        <v>210100005</v>
      </c>
      <c r="C217" s="457" t="s">
        <v>1206</v>
      </c>
      <c r="D217" s="454" t="s">
        <v>64</v>
      </c>
      <c r="E217" s="455">
        <v>80</v>
      </c>
      <c r="F217" s="455"/>
      <c r="G217" s="456">
        <f t="shared" si="4"/>
        <v>0</v>
      </c>
    </row>
    <row r="218" spans="1:7">
      <c r="A218" s="452">
        <v>209</v>
      </c>
      <c r="B218" s="453">
        <v>210100007</v>
      </c>
      <c r="C218" s="457" t="s">
        <v>1235</v>
      </c>
      <c r="D218" s="454" t="s">
        <v>64</v>
      </c>
      <c r="E218" s="455">
        <v>10</v>
      </c>
      <c r="F218" s="455"/>
      <c r="G218" s="456">
        <f t="shared" si="4"/>
        <v>0</v>
      </c>
    </row>
    <row r="219" spans="1:7">
      <c r="A219" s="452">
        <v>210</v>
      </c>
      <c r="B219" s="453">
        <v>210100003</v>
      </c>
      <c r="C219" s="457" t="s">
        <v>1204</v>
      </c>
      <c r="D219" s="454" t="s">
        <v>64</v>
      </c>
      <c r="E219" s="455">
        <v>8</v>
      </c>
      <c r="F219" s="455"/>
      <c r="G219" s="456">
        <f t="shared" si="4"/>
        <v>0</v>
      </c>
    </row>
    <row r="220" spans="1:7">
      <c r="A220" s="452">
        <v>211</v>
      </c>
      <c r="B220" s="453">
        <v>210100002</v>
      </c>
      <c r="C220" s="457" t="s">
        <v>1203</v>
      </c>
      <c r="D220" s="454" t="s">
        <v>64</v>
      </c>
      <c r="E220" s="455">
        <v>15</v>
      </c>
      <c r="F220" s="455"/>
      <c r="G220" s="456">
        <f t="shared" si="4"/>
        <v>0</v>
      </c>
    </row>
    <row r="221" spans="1:7">
      <c r="A221" s="452">
        <v>212</v>
      </c>
      <c r="B221" s="453">
        <v>210100001</v>
      </c>
      <c r="C221" s="457" t="s">
        <v>1202</v>
      </c>
      <c r="D221" s="454" t="s">
        <v>64</v>
      </c>
      <c r="E221" s="455">
        <v>210</v>
      </c>
      <c r="F221" s="455"/>
      <c r="G221" s="456">
        <f t="shared" si="4"/>
        <v>0</v>
      </c>
    </row>
    <row r="222" spans="1:7">
      <c r="A222" s="452">
        <v>215</v>
      </c>
      <c r="B222" s="453">
        <v>210810052</v>
      </c>
      <c r="C222" s="457" t="s">
        <v>1236</v>
      </c>
      <c r="D222" s="454" t="s">
        <v>126</v>
      </c>
      <c r="E222" s="455">
        <v>90</v>
      </c>
      <c r="F222" s="455"/>
      <c r="G222" s="456">
        <f t="shared" si="4"/>
        <v>0</v>
      </c>
    </row>
    <row r="223" spans="1:7">
      <c r="A223" s="452">
        <v>216</v>
      </c>
      <c r="B223" s="453">
        <v>210800851</v>
      </c>
      <c r="C223" s="454" t="s">
        <v>1184</v>
      </c>
      <c r="D223" s="454" t="s">
        <v>126</v>
      </c>
      <c r="E223" s="455">
        <v>75</v>
      </c>
      <c r="F223" s="455"/>
      <c r="G223" s="456">
        <f t="shared" si="4"/>
        <v>0</v>
      </c>
    </row>
    <row r="224" spans="1:7" ht="14.4" thickBot="1">
      <c r="A224" s="458">
        <v>217</v>
      </c>
      <c r="B224" s="459">
        <v>210810048</v>
      </c>
      <c r="C224" s="460" t="s">
        <v>1237</v>
      </c>
      <c r="D224" s="460" t="s">
        <v>126</v>
      </c>
      <c r="E224" s="461">
        <v>110</v>
      </c>
      <c r="F224" s="461"/>
      <c r="G224" s="462">
        <f t="shared" si="4"/>
        <v>0</v>
      </c>
    </row>
    <row r="225" spans="1:7">
      <c r="A225" s="463"/>
      <c r="B225" s="464"/>
      <c r="C225" s="465" t="s">
        <v>1090</v>
      </c>
      <c r="D225" s="465"/>
      <c r="E225" s="466"/>
      <c r="F225" s="466"/>
      <c r="G225" s="467">
        <f>SUM(G143:G224)</f>
        <v>0</v>
      </c>
    </row>
    <row r="226" spans="1:7" ht="15.6">
      <c r="A226" s="468" t="s">
        <v>1238</v>
      </c>
      <c r="B226" s="469"/>
      <c r="C226" s="470"/>
      <c r="D226" s="470"/>
      <c r="E226" s="471"/>
      <c r="F226" s="471"/>
      <c r="G226" s="472"/>
    </row>
    <row r="227" spans="1:7">
      <c r="A227" s="452">
        <v>218</v>
      </c>
      <c r="B227" s="453">
        <v>218009001</v>
      </c>
      <c r="C227" s="454" t="s">
        <v>1239</v>
      </c>
      <c r="D227" s="454" t="s">
        <v>64</v>
      </c>
      <c r="E227" s="455">
        <v>121</v>
      </c>
      <c r="F227" s="455"/>
      <c r="G227" s="456">
        <f t="shared" ref="G227:G229" si="5">E227*F227</f>
        <v>0</v>
      </c>
    </row>
    <row r="228" spans="1:7">
      <c r="A228" s="452">
        <v>229</v>
      </c>
      <c r="B228" s="453">
        <v>219000232</v>
      </c>
      <c r="C228" s="457" t="s">
        <v>1240</v>
      </c>
      <c r="D228" s="454" t="s">
        <v>715</v>
      </c>
      <c r="E228" s="455">
        <v>5</v>
      </c>
      <c r="F228" s="455"/>
      <c r="G228" s="456">
        <f t="shared" si="5"/>
        <v>0</v>
      </c>
    </row>
    <row r="229" spans="1:7" ht="14.4" thickBot="1">
      <c r="A229" s="458">
        <v>230</v>
      </c>
      <c r="B229" s="459">
        <v>219000235</v>
      </c>
      <c r="C229" s="474" t="s">
        <v>1241</v>
      </c>
      <c r="D229" s="460" t="s">
        <v>1242</v>
      </c>
      <c r="E229" s="461">
        <v>30</v>
      </c>
      <c r="F229" s="461"/>
      <c r="G229" s="462">
        <f t="shared" si="5"/>
        <v>0</v>
      </c>
    </row>
    <row r="230" spans="1:7" ht="14.4" thickBot="1">
      <c r="A230" s="475"/>
      <c r="B230" s="476"/>
      <c r="C230" s="477" t="s">
        <v>1090</v>
      </c>
      <c r="D230" s="477"/>
      <c r="E230" s="478"/>
      <c r="F230" s="478"/>
      <c r="G230" s="479">
        <f>SUM(G227:G229)</f>
        <v>0</v>
      </c>
    </row>
    <row r="231" spans="1:7">
      <c r="B231" s="403" t="s">
        <v>1243</v>
      </c>
    </row>
    <row r="232" spans="1:7">
      <c r="B232" s="403" t="s">
        <v>1244</v>
      </c>
    </row>
    <row r="233" spans="1:7">
      <c r="B233" s="403" t="s">
        <v>1245</v>
      </c>
    </row>
  </sheetData>
  <pageMargins left="0.31496062992125984" right="0.27559055118110237" top="0.78740157480314965" bottom="0.78740157480314965" header="0.31496062992125984" footer="0.31496062992125984"/>
  <pageSetup paperSize="9" orientation="portrait" r:id="rId1"/>
  <headerFooter>
    <oddFooter>&amp;C&amp;P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7"/>
  <sheetViews>
    <sheetView topLeftCell="A211" zoomScaleNormal="100" workbookViewId="0">
      <selection activeCell="J222" sqref="J222"/>
    </sheetView>
  </sheetViews>
  <sheetFormatPr defaultRowHeight="13.2"/>
  <cols>
    <col min="1" max="1" width="9.109375" style="272" customWidth="1"/>
    <col min="2" max="2" width="60.6640625" style="274" customWidth="1"/>
    <col min="3" max="4" width="7.6640625" style="274" customWidth="1"/>
    <col min="5" max="8" width="10.6640625" style="189" customWidth="1"/>
    <col min="9" max="12" width="8.88671875" style="189"/>
    <col min="13" max="13" width="6.5546875" style="189" customWidth="1"/>
    <col min="14" max="256" width="8.88671875" style="189"/>
    <col min="257" max="257" width="9.109375" style="189" customWidth="1"/>
    <col min="258" max="258" width="60.6640625" style="189" customWidth="1"/>
    <col min="259" max="260" width="7.6640625" style="189" customWidth="1"/>
    <col min="261" max="264" width="10.6640625" style="189" customWidth="1"/>
    <col min="265" max="268" width="8.88671875" style="189"/>
    <col min="269" max="269" width="6.5546875" style="189" customWidth="1"/>
    <col min="270" max="512" width="8.88671875" style="189"/>
    <col min="513" max="513" width="9.109375" style="189" customWidth="1"/>
    <col min="514" max="514" width="60.6640625" style="189" customWidth="1"/>
    <col min="515" max="516" width="7.6640625" style="189" customWidth="1"/>
    <col min="517" max="520" width="10.6640625" style="189" customWidth="1"/>
    <col min="521" max="524" width="8.88671875" style="189"/>
    <col min="525" max="525" width="6.5546875" style="189" customWidth="1"/>
    <col min="526" max="768" width="8.88671875" style="189"/>
    <col min="769" max="769" width="9.109375" style="189" customWidth="1"/>
    <col min="770" max="770" width="60.6640625" style="189" customWidth="1"/>
    <col min="771" max="772" width="7.6640625" style="189" customWidth="1"/>
    <col min="773" max="776" width="10.6640625" style="189" customWidth="1"/>
    <col min="777" max="780" width="8.88671875" style="189"/>
    <col min="781" max="781" width="6.5546875" style="189" customWidth="1"/>
    <col min="782" max="1024" width="8.88671875" style="189"/>
    <col min="1025" max="1025" width="9.109375" style="189" customWidth="1"/>
    <col min="1026" max="1026" width="60.6640625" style="189" customWidth="1"/>
    <col min="1027" max="1028" width="7.6640625" style="189" customWidth="1"/>
    <col min="1029" max="1032" width="10.6640625" style="189" customWidth="1"/>
    <col min="1033" max="1036" width="8.88671875" style="189"/>
    <col min="1037" max="1037" width="6.5546875" style="189" customWidth="1"/>
    <col min="1038" max="1280" width="8.88671875" style="189"/>
    <col min="1281" max="1281" width="9.109375" style="189" customWidth="1"/>
    <col min="1282" max="1282" width="60.6640625" style="189" customWidth="1"/>
    <col min="1283" max="1284" width="7.6640625" style="189" customWidth="1"/>
    <col min="1285" max="1288" width="10.6640625" style="189" customWidth="1"/>
    <col min="1289" max="1292" width="8.88671875" style="189"/>
    <col min="1293" max="1293" width="6.5546875" style="189" customWidth="1"/>
    <col min="1294" max="1536" width="8.88671875" style="189"/>
    <col min="1537" max="1537" width="9.109375" style="189" customWidth="1"/>
    <col min="1538" max="1538" width="60.6640625" style="189" customWidth="1"/>
    <col min="1539" max="1540" width="7.6640625" style="189" customWidth="1"/>
    <col min="1541" max="1544" width="10.6640625" style="189" customWidth="1"/>
    <col min="1545" max="1548" width="8.88671875" style="189"/>
    <col min="1549" max="1549" width="6.5546875" style="189" customWidth="1"/>
    <col min="1550" max="1792" width="8.88671875" style="189"/>
    <col min="1793" max="1793" width="9.109375" style="189" customWidth="1"/>
    <col min="1794" max="1794" width="60.6640625" style="189" customWidth="1"/>
    <col min="1795" max="1796" width="7.6640625" style="189" customWidth="1"/>
    <col min="1797" max="1800" width="10.6640625" style="189" customWidth="1"/>
    <col min="1801" max="1804" width="8.88671875" style="189"/>
    <col min="1805" max="1805" width="6.5546875" style="189" customWidth="1"/>
    <col min="1806" max="2048" width="8.88671875" style="189"/>
    <col min="2049" max="2049" width="9.109375" style="189" customWidth="1"/>
    <col min="2050" max="2050" width="60.6640625" style="189" customWidth="1"/>
    <col min="2051" max="2052" width="7.6640625" style="189" customWidth="1"/>
    <col min="2053" max="2056" width="10.6640625" style="189" customWidth="1"/>
    <col min="2057" max="2060" width="8.88671875" style="189"/>
    <col min="2061" max="2061" width="6.5546875" style="189" customWidth="1"/>
    <col min="2062" max="2304" width="8.88671875" style="189"/>
    <col min="2305" max="2305" width="9.109375" style="189" customWidth="1"/>
    <col min="2306" max="2306" width="60.6640625" style="189" customWidth="1"/>
    <col min="2307" max="2308" width="7.6640625" style="189" customWidth="1"/>
    <col min="2309" max="2312" width="10.6640625" style="189" customWidth="1"/>
    <col min="2313" max="2316" width="8.88671875" style="189"/>
    <col min="2317" max="2317" width="6.5546875" style="189" customWidth="1"/>
    <col min="2318" max="2560" width="8.88671875" style="189"/>
    <col min="2561" max="2561" width="9.109375" style="189" customWidth="1"/>
    <col min="2562" max="2562" width="60.6640625" style="189" customWidth="1"/>
    <col min="2563" max="2564" width="7.6640625" style="189" customWidth="1"/>
    <col min="2565" max="2568" width="10.6640625" style="189" customWidth="1"/>
    <col min="2569" max="2572" width="8.88671875" style="189"/>
    <col min="2573" max="2573" width="6.5546875" style="189" customWidth="1"/>
    <col min="2574" max="2816" width="8.88671875" style="189"/>
    <col min="2817" max="2817" width="9.109375" style="189" customWidth="1"/>
    <col min="2818" max="2818" width="60.6640625" style="189" customWidth="1"/>
    <col min="2819" max="2820" width="7.6640625" style="189" customWidth="1"/>
    <col min="2821" max="2824" width="10.6640625" style="189" customWidth="1"/>
    <col min="2825" max="2828" width="8.88671875" style="189"/>
    <col min="2829" max="2829" width="6.5546875" style="189" customWidth="1"/>
    <col min="2830" max="3072" width="8.88671875" style="189"/>
    <col min="3073" max="3073" width="9.109375" style="189" customWidth="1"/>
    <col min="3074" max="3074" width="60.6640625" style="189" customWidth="1"/>
    <col min="3075" max="3076" width="7.6640625" style="189" customWidth="1"/>
    <col min="3077" max="3080" width="10.6640625" style="189" customWidth="1"/>
    <col min="3081" max="3084" width="8.88671875" style="189"/>
    <col min="3085" max="3085" width="6.5546875" style="189" customWidth="1"/>
    <col min="3086" max="3328" width="8.88671875" style="189"/>
    <col min="3329" max="3329" width="9.109375" style="189" customWidth="1"/>
    <col min="3330" max="3330" width="60.6640625" style="189" customWidth="1"/>
    <col min="3331" max="3332" width="7.6640625" style="189" customWidth="1"/>
    <col min="3333" max="3336" width="10.6640625" style="189" customWidth="1"/>
    <col min="3337" max="3340" width="8.88671875" style="189"/>
    <col min="3341" max="3341" width="6.5546875" style="189" customWidth="1"/>
    <col min="3342" max="3584" width="8.88671875" style="189"/>
    <col min="3585" max="3585" width="9.109375" style="189" customWidth="1"/>
    <col min="3586" max="3586" width="60.6640625" style="189" customWidth="1"/>
    <col min="3587" max="3588" width="7.6640625" style="189" customWidth="1"/>
    <col min="3589" max="3592" width="10.6640625" style="189" customWidth="1"/>
    <col min="3593" max="3596" width="8.88671875" style="189"/>
    <col min="3597" max="3597" width="6.5546875" style="189" customWidth="1"/>
    <col min="3598" max="3840" width="8.88671875" style="189"/>
    <col min="3841" max="3841" width="9.109375" style="189" customWidth="1"/>
    <col min="3842" max="3842" width="60.6640625" style="189" customWidth="1"/>
    <col min="3843" max="3844" width="7.6640625" style="189" customWidth="1"/>
    <col min="3845" max="3848" width="10.6640625" style="189" customWidth="1"/>
    <col min="3849" max="3852" width="8.88671875" style="189"/>
    <col min="3853" max="3853" width="6.5546875" style="189" customWidth="1"/>
    <col min="3854" max="4096" width="8.88671875" style="189"/>
    <col min="4097" max="4097" width="9.109375" style="189" customWidth="1"/>
    <col min="4098" max="4098" width="60.6640625" style="189" customWidth="1"/>
    <col min="4099" max="4100" width="7.6640625" style="189" customWidth="1"/>
    <col min="4101" max="4104" width="10.6640625" style="189" customWidth="1"/>
    <col min="4105" max="4108" width="8.88671875" style="189"/>
    <col min="4109" max="4109" width="6.5546875" style="189" customWidth="1"/>
    <col min="4110" max="4352" width="8.88671875" style="189"/>
    <col min="4353" max="4353" width="9.109375" style="189" customWidth="1"/>
    <col min="4354" max="4354" width="60.6640625" style="189" customWidth="1"/>
    <col min="4355" max="4356" width="7.6640625" style="189" customWidth="1"/>
    <col min="4357" max="4360" width="10.6640625" style="189" customWidth="1"/>
    <col min="4361" max="4364" width="8.88671875" style="189"/>
    <col min="4365" max="4365" width="6.5546875" style="189" customWidth="1"/>
    <col min="4366" max="4608" width="8.88671875" style="189"/>
    <col min="4609" max="4609" width="9.109375" style="189" customWidth="1"/>
    <col min="4610" max="4610" width="60.6640625" style="189" customWidth="1"/>
    <col min="4611" max="4612" width="7.6640625" style="189" customWidth="1"/>
    <col min="4613" max="4616" width="10.6640625" style="189" customWidth="1"/>
    <col min="4617" max="4620" width="8.88671875" style="189"/>
    <col min="4621" max="4621" width="6.5546875" style="189" customWidth="1"/>
    <col min="4622" max="4864" width="8.88671875" style="189"/>
    <col min="4865" max="4865" width="9.109375" style="189" customWidth="1"/>
    <col min="4866" max="4866" width="60.6640625" style="189" customWidth="1"/>
    <col min="4867" max="4868" width="7.6640625" style="189" customWidth="1"/>
    <col min="4869" max="4872" width="10.6640625" style="189" customWidth="1"/>
    <col min="4873" max="4876" width="8.88671875" style="189"/>
    <col min="4877" max="4877" width="6.5546875" style="189" customWidth="1"/>
    <col min="4878" max="5120" width="8.88671875" style="189"/>
    <col min="5121" max="5121" width="9.109375" style="189" customWidth="1"/>
    <col min="5122" max="5122" width="60.6640625" style="189" customWidth="1"/>
    <col min="5123" max="5124" width="7.6640625" style="189" customWidth="1"/>
    <col min="5125" max="5128" width="10.6640625" style="189" customWidth="1"/>
    <col min="5129" max="5132" width="8.88671875" style="189"/>
    <col min="5133" max="5133" width="6.5546875" style="189" customWidth="1"/>
    <col min="5134" max="5376" width="8.88671875" style="189"/>
    <col min="5377" max="5377" width="9.109375" style="189" customWidth="1"/>
    <col min="5378" max="5378" width="60.6640625" style="189" customWidth="1"/>
    <col min="5379" max="5380" width="7.6640625" style="189" customWidth="1"/>
    <col min="5381" max="5384" width="10.6640625" style="189" customWidth="1"/>
    <col min="5385" max="5388" width="8.88671875" style="189"/>
    <col min="5389" max="5389" width="6.5546875" style="189" customWidth="1"/>
    <col min="5390" max="5632" width="8.88671875" style="189"/>
    <col min="5633" max="5633" width="9.109375" style="189" customWidth="1"/>
    <col min="5634" max="5634" width="60.6640625" style="189" customWidth="1"/>
    <col min="5635" max="5636" width="7.6640625" style="189" customWidth="1"/>
    <col min="5637" max="5640" width="10.6640625" style="189" customWidth="1"/>
    <col min="5641" max="5644" width="8.88671875" style="189"/>
    <col min="5645" max="5645" width="6.5546875" style="189" customWidth="1"/>
    <col min="5646" max="5888" width="8.88671875" style="189"/>
    <col min="5889" max="5889" width="9.109375" style="189" customWidth="1"/>
    <col min="5890" max="5890" width="60.6640625" style="189" customWidth="1"/>
    <col min="5891" max="5892" width="7.6640625" style="189" customWidth="1"/>
    <col min="5893" max="5896" width="10.6640625" style="189" customWidth="1"/>
    <col min="5897" max="5900" width="8.88671875" style="189"/>
    <col min="5901" max="5901" width="6.5546875" style="189" customWidth="1"/>
    <col min="5902" max="6144" width="8.88671875" style="189"/>
    <col min="6145" max="6145" width="9.109375" style="189" customWidth="1"/>
    <col min="6146" max="6146" width="60.6640625" style="189" customWidth="1"/>
    <col min="6147" max="6148" width="7.6640625" style="189" customWidth="1"/>
    <col min="6149" max="6152" width="10.6640625" style="189" customWidth="1"/>
    <col min="6153" max="6156" width="8.88671875" style="189"/>
    <col min="6157" max="6157" width="6.5546875" style="189" customWidth="1"/>
    <col min="6158" max="6400" width="8.88671875" style="189"/>
    <col min="6401" max="6401" width="9.109375" style="189" customWidth="1"/>
    <col min="6402" max="6402" width="60.6640625" style="189" customWidth="1"/>
    <col min="6403" max="6404" width="7.6640625" style="189" customWidth="1"/>
    <col min="6405" max="6408" width="10.6640625" style="189" customWidth="1"/>
    <col min="6409" max="6412" width="8.88671875" style="189"/>
    <col min="6413" max="6413" width="6.5546875" style="189" customWidth="1"/>
    <col min="6414" max="6656" width="8.88671875" style="189"/>
    <col min="6657" max="6657" width="9.109375" style="189" customWidth="1"/>
    <col min="6658" max="6658" width="60.6640625" style="189" customWidth="1"/>
    <col min="6659" max="6660" width="7.6640625" style="189" customWidth="1"/>
    <col min="6661" max="6664" width="10.6640625" style="189" customWidth="1"/>
    <col min="6665" max="6668" width="8.88671875" style="189"/>
    <col min="6669" max="6669" width="6.5546875" style="189" customWidth="1"/>
    <col min="6670" max="6912" width="8.88671875" style="189"/>
    <col min="6913" max="6913" width="9.109375" style="189" customWidth="1"/>
    <col min="6914" max="6914" width="60.6640625" style="189" customWidth="1"/>
    <col min="6915" max="6916" width="7.6640625" style="189" customWidth="1"/>
    <col min="6917" max="6920" width="10.6640625" style="189" customWidth="1"/>
    <col min="6921" max="6924" width="8.88671875" style="189"/>
    <col min="6925" max="6925" width="6.5546875" style="189" customWidth="1"/>
    <col min="6926" max="7168" width="8.88671875" style="189"/>
    <col min="7169" max="7169" width="9.109375" style="189" customWidth="1"/>
    <col min="7170" max="7170" width="60.6640625" style="189" customWidth="1"/>
    <col min="7171" max="7172" width="7.6640625" style="189" customWidth="1"/>
    <col min="7173" max="7176" width="10.6640625" style="189" customWidth="1"/>
    <col min="7177" max="7180" width="8.88671875" style="189"/>
    <col min="7181" max="7181" width="6.5546875" style="189" customWidth="1"/>
    <col min="7182" max="7424" width="8.88671875" style="189"/>
    <col min="7425" max="7425" width="9.109375" style="189" customWidth="1"/>
    <col min="7426" max="7426" width="60.6640625" style="189" customWidth="1"/>
    <col min="7427" max="7428" width="7.6640625" style="189" customWidth="1"/>
    <col min="7429" max="7432" width="10.6640625" style="189" customWidth="1"/>
    <col min="7433" max="7436" width="8.88671875" style="189"/>
    <col min="7437" max="7437" width="6.5546875" style="189" customWidth="1"/>
    <col min="7438" max="7680" width="8.88671875" style="189"/>
    <col min="7681" max="7681" width="9.109375" style="189" customWidth="1"/>
    <col min="7682" max="7682" width="60.6640625" style="189" customWidth="1"/>
    <col min="7683" max="7684" width="7.6640625" style="189" customWidth="1"/>
    <col min="7685" max="7688" width="10.6640625" style="189" customWidth="1"/>
    <col min="7689" max="7692" width="8.88671875" style="189"/>
    <col min="7693" max="7693" width="6.5546875" style="189" customWidth="1"/>
    <col min="7694" max="7936" width="8.88671875" style="189"/>
    <col min="7937" max="7937" width="9.109375" style="189" customWidth="1"/>
    <col min="7938" max="7938" width="60.6640625" style="189" customWidth="1"/>
    <col min="7939" max="7940" width="7.6640625" style="189" customWidth="1"/>
    <col min="7941" max="7944" width="10.6640625" style="189" customWidth="1"/>
    <col min="7945" max="7948" width="8.88671875" style="189"/>
    <col min="7949" max="7949" width="6.5546875" style="189" customWidth="1"/>
    <col min="7950" max="8192" width="8.88671875" style="189"/>
    <col min="8193" max="8193" width="9.109375" style="189" customWidth="1"/>
    <col min="8194" max="8194" width="60.6640625" style="189" customWidth="1"/>
    <col min="8195" max="8196" width="7.6640625" style="189" customWidth="1"/>
    <col min="8197" max="8200" width="10.6640625" style="189" customWidth="1"/>
    <col min="8201" max="8204" width="8.88671875" style="189"/>
    <col min="8205" max="8205" width="6.5546875" style="189" customWidth="1"/>
    <col min="8206" max="8448" width="8.88671875" style="189"/>
    <col min="8449" max="8449" width="9.109375" style="189" customWidth="1"/>
    <col min="8450" max="8450" width="60.6640625" style="189" customWidth="1"/>
    <col min="8451" max="8452" width="7.6640625" style="189" customWidth="1"/>
    <col min="8453" max="8456" width="10.6640625" style="189" customWidth="1"/>
    <col min="8457" max="8460" width="8.88671875" style="189"/>
    <col min="8461" max="8461" width="6.5546875" style="189" customWidth="1"/>
    <col min="8462" max="8704" width="8.88671875" style="189"/>
    <col min="8705" max="8705" width="9.109375" style="189" customWidth="1"/>
    <col min="8706" max="8706" width="60.6640625" style="189" customWidth="1"/>
    <col min="8707" max="8708" width="7.6640625" style="189" customWidth="1"/>
    <col min="8709" max="8712" width="10.6640625" style="189" customWidth="1"/>
    <col min="8713" max="8716" width="8.88671875" style="189"/>
    <col min="8717" max="8717" width="6.5546875" style="189" customWidth="1"/>
    <col min="8718" max="8960" width="8.88671875" style="189"/>
    <col min="8961" max="8961" width="9.109375" style="189" customWidth="1"/>
    <col min="8962" max="8962" width="60.6640625" style="189" customWidth="1"/>
    <col min="8963" max="8964" width="7.6640625" style="189" customWidth="1"/>
    <col min="8965" max="8968" width="10.6640625" style="189" customWidth="1"/>
    <col min="8969" max="8972" width="8.88671875" style="189"/>
    <col min="8973" max="8973" width="6.5546875" style="189" customWidth="1"/>
    <col min="8974" max="9216" width="8.88671875" style="189"/>
    <col min="9217" max="9217" width="9.109375" style="189" customWidth="1"/>
    <col min="9218" max="9218" width="60.6640625" style="189" customWidth="1"/>
    <col min="9219" max="9220" width="7.6640625" style="189" customWidth="1"/>
    <col min="9221" max="9224" width="10.6640625" style="189" customWidth="1"/>
    <col min="9225" max="9228" width="8.88671875" style="189"/>
    <col min="9229" max="9229" width="6.5546875" style="189" customWidth="1"/>
    <col min="9230" max="9472" width="8.88671875" style="189"/>
    <col min="9473" max="9473" width="9.109375" style="189" customWidth="1"/>
    <col min="9474" max="9474" width="60.6640625" style="189" customWidth="1"/>
    <col min="9475" max="9476" width="7.6640625" style="189" customWidth="1"/>
    <col min="9477" max="9480" width="10.6640625" style="189" customWidth="1"/>
    <col min="9481" max="9484" width="8.88671875" style="189"/>
    <col min="9485" max="9485" width="6.5546875" style="189" customWidth="1"/>
    <col min="9486" max="9728" width="8.88671875" style="189"/>
    <col min="9729" max="9729" width="9.109375" style="189" customWidth="1"/>
    <col min="9730" max="9730" width="60.6640625" style="189" customWidth="1"/>
    <col min="9731" max="9732" width="7.6640625" style="189" customWidth="1"/>
    <col min="9733" max="9736" width="10.6640625" style="189" customWidth="1"/>
    <col min="9737" max="9740" width="8.88671875" style="189"/>
    <col min="9741" max="9741" width="6.5546875" style="189" customWidth="1"/>
    <col min="9742" max="9984" width="8.88671875" style="189"/>
    <col min="9985" max="9985" width="9.109375" style="189" customWidth="1"/>
    <col min="9986" max="9986" width="60.6640625" style="189" customWidth="1"/>
    <col min="9987" max="9988" width="7.6640625" style="189" customWidth="1"/>
    <col min="9989" max="9992" width="10.6640625" style="189" customWidth="1"/>
    <col min="9993" max="9996" width="8.88671875" style="189"/>
    <col min="9997" max="9997" width="6.5546875" style="189" customWidth="1"/>
    <col min="9998" max="10240" width="8.88671875" style="189"/>
    <col min="10241" max="10241" width="9.109375" style="189" customWidth="1"/>
    <col min="10242" max="10242" width="60.6640625" style="189" customWidth="1"/>
    <col min="10243" max="10244" width="7.6640625" style="189" customWidth="1"/>
    <col min="10245" max="10248" width="10.6640625" style="189" customWidth="1"/>
    <col min="10249" max="10252" width="8.88671875" style="189"/>
    <col min="10253" max="10253" width="6.5546875" style="189" customWidth="1"/>
    <col min="10254" max="10496" width="8.88671875" style="189"/>
    <col min="10497" max="10497" width="9.109375" style="189" customWidth="1"/>
    <col min="10498" max="10498" width="60.6640625" style="189" customWidth="1"/>
    <col min="10499" max="10500" width="7.6640625" style="189" customWidth="1"/>
    <col min="10501" max="10504" width="10.6640625" style="189" customWidth="1"/>
    <col min="10505" max="10508" width="8.88671875" style="189"/>
    <col min="10509" max="10509" width="6.5546875" style="189" customWidth="1"/>
    <col min="10510" max="10752" width="8.88671875" style="189"/>
    <col min="10753" max="10753" width="9.109375" style="189" customWidth="1"/>
    <col min="10754" max="10754" width="60.6640625" style="189" customWidth="1"/>
    <col min="10755" max="10756" width="7.6640625" style="189" customWidth="1"/>
    <col min="10757" max="10760" width="10.6640625" style="189" customWidth="1"/>
    <col min="10761" max="10764" width="8.88671875" style="189"/>
    <col min="10765" max="10765" width="6.5546875" style="189" customWidth="1"/>
    <col min="10766" max="11008" width="8.88671875" style="189"/>
    <col min="11009" max="11009" width="9.109375" style="189" customWidth="1"/>
    <col min="11010" max="11010" width="60.6640625" style="189" customWidth="1"/>
    <col min="11011" max="11012" width="7.6640625" style="189" customWidth="1"/>
    <col min="11013" max="11016" width="10.6640625" style="189" customWidth="1"/>
    <col min="11017" max="11020" width="8.88671875" style="189"/>
    <col min="11021" max="11021" width="6.5546875" style="189" customWidth="1"/>
    <col min="11022" max="11264" width="8.88671875" style="189"/>
    <col min="11265" max="11265" width="9.109375" style="189" customWidth="1"/>
    <col min="11266" max="11266" width="60.6640625" style="189" customWidth="1"/>
    <col min="11267" max="11268" width="7.6640625" style="189" customWidth="1"/>
    <col min="11269" max="11272" width="10.6640625" style="189" customWidth="1"/>
    <col min="11273" max="11276" width="8.88671875" style="189"/>
    <col min="11277" max="11277" width="6.5546875" style="189" customWidth="1"/>
    <col min="11278" max="11520" width="8.88671875" style="189"/>
    <col min="11521" max="11521" width="9.109375" style="189" customWidth="1"/>
    <col min="11522" max="11522" width="60.6640625" style="189" customWidth="1"/>
    <col min="11523" max="11524" width="7.6640625" style="189" customWidth="1"/>
    <col min="11525" max="11528" width="10.6640625" style="189" customWidth="1"/>
    <col min="11529" max="11532" width="8.88671875" style="189"/>
    <col min="11533" max="11533" width="6.5546875" style="189" customWidth="1"/>
    <col min="11534" max="11776" width="8.88671875" style="189"/>
    <col min="11777" max="11777" width="9.109375" style="189" customWidth="1"/>
    <col min="11778" max="11778" width="60.6640625" style="189" customWidth="1"/>
    <col min="11779" max="11780" width="7.6640625" style="189" customWidth="1"/>
    <col min="11781" max="11784" width="10.6640625" style="189" customWidth="1"/>
    <col min="11785" max="11788" width="8.88671875" style="189"/>
    <col min="11789" max="11789" width="6.5546875" style="189" customWidth="1"/>
    <col min="11790" max="12032" width="8.88671875" style="189"/>
    <col min="12033" max="12033" width="9.109375" style="189" customWidth="1"/>
    <col min="12034" max="12034" width="60.6640625" style="189" customWidth="1"/>
    <col min="12035" max="12036" width="7.6640625" style="189" customWidth="1"/>
    <col min="12037" max="12040" width="10.6640625" style="189" customWidth="1"/>
    <col min="12041" max="12044" width="8.88671875" style="189"/>
    <col min="12045" max="12045" width="6.5546875" style="189" customWidth="1"/>
    <col min="12046" max="12288" width="8.88671875" style="189"/>
    <col min="12289" max="12289" width="9.109375" style="189" customWidth="1"/>
    <col min="12290" max="12290" width="60.6640625" style="189" customWidth="1"/>
    <col min="12291" max="12292" width="7.6640625" style="189" customWidth="1"/>
    <col min="12293" max="12296" width="10.6640625" style="189" customWidth="1"/>
    <col min="12297" max="12300" width="8.88671875" style="189"/>
    <col min="12301" max="12301" width="6.5546875" style="189" customWidth="1"/>
    <col min="12302" max="12544" width="8.88671875" style="189"/>
    <col min="12545" max="12545" width="9.109375" style="189" customWidth="1"/>
    <col min="12546" max="12546" width="60.6640625" style="189" customWidth="1"/>
    <col min="12547" max="12548" width="7.6640625" style="189" customWidth="1"/>
    <col min="12549" max="12552" width="10.6640625" style="189" customWidth="1"/>
    <col min="12553" max="12556" width="8.88671875" style="189"/>
    <col min="12557" max="12557" width="6.5546875" style="189" customWidth="1"/>
    <col min="12558" max="12800" width="8.88671875" style="189"/>
    <col min="12801" max="12801" width="9.109375" style="189" customWidth="1"/>
    <col min="12802" max="12802" width="60.6640625" style="189" customWidth="1"/>
    <col min="12803" max="12804" width="7.6640625" style="189" customWidth="1"/>
    <col min="12805" max="12808" width="10.6640625" style="189" customWidth="1"/>
    <col min="12809" max="12812" width="8.88671875" style="189"/>
    <col min="12813" max="12813" width="6.5546875" style="189" customWidth="1"/>
    <col min="12814" max="13056" width="8.88671875" style="189"/>
    <col min="13057" max="13057" width="9.109375" style="189" customWidth="1"/>
    <col min="13058" max="13058" width="60.6640625" style="189" customWidth="1"/>
    <col min="13059" max="13060" width="7.6640625" style="189" customWidth="1"/>
    <col min="13061" max="13064" width="10.6640625" style="189" customWidth="1"/>
    <col min="13065" max="13068" width="8.88671875" style="189"/>
    <col min="13069" max="13069" width="6.5546875" style="189" customWidth="1"/>
    <col min="13070" max="13312" width="8.88671875" style="189"/>
    <col min="13313" max="13313" width="9.109375" style="189" customWidth="1"/>
    <col min="13314" max="13314" width="60.6640625" style="189" customWidth="1"/>
    <col min="13315" max="13316" width="7.6640625" style="189" customWidth="1"/>
    <col min="13317" max="13320" width="10.6640625" style="189" customWidth="1"/>
    <col min="13321" max="13324" width="8.88671875" style="189"/>
    <col min="13325" max="13325" width="6.5546875" style="189" customWidth="1"/>
    <col min="13326" max="13568" width="8.88671875" style="189"/>
    <col min="13569" max="13569" width="9.109375" style="189" customWidth="1"/>
    <col min="13570" max="13570" width="60.6640625" style="189" customWidth="1"/>
    <col min="13571" max="13572" width="7.6640625" style="189" customWidth="1"/>
    <col min="13573" max="13576" width="10.6640625" style="189" customWidth="1"/>
    <col min="13577" max="13580" width="8.88671875" style="189"/>
    <col min="13581" max="13581" width="6.5546875" style="189" customWidth="1"/>
    <col min="13582" max="13824" width="8.88671875" style="189"/>
    <col min="13825" max="13825" width="9.109375" style="189" customWidth="1"/>
    <col min="13826" max="13826" width="60.6640625" style="189" customWidth="1"/>
    <col min="13827" max="13828" width="7.6640625" style="189" customWidth="1"/>
    <col min="13829" max="13832" width="10.6640625" style="189" customWidth="1"/>
    <col min="13833" max="13836" width="8.88671875" style="189"/>
    <col min="13837" max="13837" width="6.5546875" style="189" customWidth="1"/>
    <col min="13838" max="14080" width="8.88671875" style="189"/>
    <col min="14081" max="14081" width="9.109375" style="189" customWidth="1"/>
    <col min="14082" max="14082" width="60.6640625" style="189" customWidth="1"/>
    <col min="14083" max="14084" width="7.6640625" style="189" customWidth="1"/>
    <col min="14085" max="14088" width="10.6640625" style="189" customWidth="1"/>
    <col min="14089" max="14092" width="8.88671875" style="189"/>
    <col min="14093" max="14093" width="6.5546875" style="189" customWidth="1"/>
    <col min="14094" max="14336" width="8.88671875" style="189"/>
    <col min="14337" max="14337" width="9.109375" style="189" customWidth="1"/>
    <col min="14338" max="14338" width="60.6640625" style="189" customWidth="1"/>
    <col min="14339" max="14340" width="7.6640625" style="189" customWidth="1"/>
    <col min="14341" max="14344" width="10.6640625" style="189" customWidth="1"/>
    <col min="14345" max="14348" width="8.88671875" style="189"/>
    <col min="14349" max="14349" width="6.5546875" style="189" customWidth="1"/>
    <col min="14350" max="14592" width="8.88671875" style="189"/>
    <col min="14593" max="14593" width="9.109375" style="189" customWidth="1"/>
    <col min="14594" max="14594" width="60.6640625" style="189" customWidth="1"/>
    <col min="14595" max="14596" width="7.6640625" style="189" customWidth="1"/>
    <col min="14597" max="14600" width="10.6640625" style="189" customWidth="1"/>
    <col min="14601" max="14604" width="8.88671875" style="189"/>
    <col min="14605" max="14605" width="6.5546875" style="189" customWidth="1"/>
    <col min="14606" max="14848" width="8.88671875" style="189"/>
    <col min="14849" max="14849" width="9.109375" style="189" customWidth="1"/>
    <col min="14850" max="14850" width="60.6640625" style="189" customWidth="1"/>
    <col min="14851" max="14852" width="7.6640625" style="189" customWidth="1"/>
    <col min="14853" max="14856" width="10.6640625" style="189" customWidth="1"/>
    <col min="14857" max="14860" width="8.88671875" style="189"/>
    <col min="14861" max="14861" width="6.5546875" style="189" customWidth="1"/>
    <col min="14862" max="15104" width="8.88671875" style="189"/>
    <col min="15105" max="15105" width="9.109375" style="189" customWidth="1"/>
    <col min="15106" max="15106" width="60.6640625" style="189" customWidth="1"/>
    <col min="15107" max="15108" width="7.6640625" style="189" customWidth="1"/>
    <col min="15109" max="15112" width="10.6640625" style="189" customWidth="1"/>
    <col min="15113" max="15116" width="8.88671875" style="189"/>
    <col min="15117" max="15117" width="6.5546875" style="189" customWidth="1"/>
    <col min="15118" max="15360" width="8.88671875" style="189"/>
    <col min="15361" max="15361" width="9.109375" style="189" customWidth="1"/>
    <col min="15362" max="15362" width="60.6640625" style="189" customWidth="1"/>
    <col min="15363" max="15364" width="7.6640625" style="189" customWidth="1"/>
    <col min="15365" max="15368" width="10.6640625" style="189" customWidth="1"/>
    <col min="15369" max="15372" width="8.88671875" style="189"/>
    <col min="15373" max="15373" width="6.5546875" style="189" customWidth="1"/>
    <col min="15374" max="15616" width="8.88671875" style="189"/>
    <col min="15617" max="15617" width="9.109375" style="189" customWidth="1"/>
    <col min="15618" max="15618" width="60.6640625" style="189" customWidth="1"/>
    <col min="15619" max="15620" width="7.6640625" style="189" customWidth="1"/>
    <col min="15621" max="15624" width="10.6640625" style="189" customWidth="1"/>
    <col min="15625" max="15628" width="8.88671875" style="189"/>
    <col min="15629" max="15629" width="6.5546875" style="189" customWidth="1"/>
    <col min="15630" max="15872" width="8.88671875" style="189"/>
    <col min="15873" max="15873" width="9.109375" style="189" customWidth="1"/>
    <col min="15874" max="15874" width="60.6640625" style="189" customWidth="1"/>
    <col min="15875" max="15876" width="7.6640625" style="189" customWidth="1"/>
    <col min="15877" max="15880" width="10.6640625" style="189" customWidth="1"/>
    <col min="15881" max="15884" width="8.88671875" style="189"/>
    <col min="15885" max="15885" width="6.5546875" style="189" customWidth="1"/>
    <col min="15886" max="16128" width="8.88671875" style="189"/>
    <col min="16129" max="16129" width="9.109375" style="189" customWidth="1"/>
    <col min="16130" max="16130" width="60.6640625" style="189" customWidth="1"/>
    <col min="16131" max="16132" width="7.6640625" style="189" customWidth="1"/>
    <col min="16133" max="16136" width="10.6640625" style="189" customWidth="1"/>
    <col min="16137" max="16140" width="8.88671875" style="189"/>
    <col min="16141" max="16141" width="6.5546875" style="189" customWidth="1"/>
    <col min="16142" max="16384" width="8.88671875" style="189"/>
  </cols>
  <sheetData>
    <row r="1" spans="1:8" ht="17.399999999999999">
      <c r="A1" s="186" t="s">
        <v>527</v>
      </c>
      <c r="B1" s="187"/>
      <c r="C1" s="187"/>
      <c r="D1" s="187"/>
      <c r="E1" s="187"/>
      <c r="F1" s="188"/>
      <c r="G1" s="188"/>
      <c r="H1" s="188"/>
    </row>
    <row r="2" spans="1:8" ht="13.8">
      <c r="A2" s="190" t="s">
        <v>528</v>
      </c>
      <c r="B2" s="187"/>
      <c r="C2" s="187"/>
      <c r="D2" s="187"/>
      <c r="E2" s="187"/>
      <c r="F2" s="188"/>
      <c r="G2" s="188"/>
      <c r="H2" s="188"/>
    </row>
    <row r="3" spans="1:8">
      <c r="A3" s="191" t="s">
        <v>529</v>
      </c>
      <c r="B3" s="187"/>
      <c r="C3" s="187"/>
      <c r="D3" s="187"/>
      <c r="E3" s="187"/>
      <c r="F3" s="188"/>
      <c r="G3" s="188"/>
      <c r="H3" s="188"/>
    </row>
    <row r="4" spans="1:8" ht="16.2" thickBot="1">
      <c r="A4" s="192"/>
      <c r="B4" s="187"/>
      <c r="C4" s="187"/>
      <c r="D4" s="187"/>
      <c r="E4" s="187"/>
      <c r="F4" s="188"/>
      <c r="G4" s="188"/>
      <c r="H4" s="188"/>
    </row>
    <row r="5" spans="1:8" ht="13.8" thickBot="1">
      <c r="A5" s="193"/>
      <c r="B5" s="194" t="s">
        <v>530</v>
      </c>
      <c r="C5" s="195" t="s">
        <v>531</v>
      </c>
      <c r="D5" s="195" t="s">
        <v>532</v>
      </c>
      <c r="E5" s="195" t="s">
        <v>533</v>
      </c>
      <c r="F5" s="196" t="s">
        <v>534</v>
      </c>
      <c r="G5" s="197"/>
      <c r="H5" s="197"/>
    </row>
    <row r="6" spans="1:8">
      <c r="A6" s="198" t="s">
        <v>535</v>
      </c>
      <c r="B6" s="199"/>
      <c r="C6" s="197"/>
      <c r="D6" s="197"/>
      <c r="E6" s="197"/>
      <c r="F6" s="200"/>
      <c r="G6" s="197"/>
      <c r="H6" s="197"/>
    </row>
    <row r="7" spans="1:8">
      <c r="A7" s="201">
        <v>1</v>
      </c>
      <c r="B7" s="202" t="s">
        <v>536</v>
      </c>
      <c r="C7" s="203"/>
      <c r="D7" s="203"/>
      <c r="E7" s="204"/>
      <c r="F7" s="205"/>
      <c r="G7" s="197"/>
      <c r="H7" s="197"/>
    </row>
    <row r="8" spans="1:8">
      <c r="A8" s="201"/>
      <c r="B8" s="202" t="s">
        <v>537</v>
      </c>
      <c r="C8" s="203" t="s">
        <v>294</v>
      </c>
      <c r="D8" s="203">
        <v>1</v>
      </c>
      <c r="E8" s="203"/>
      <c r="F8" s="206">
        <f t="shared" ref="F8:F15" si="0">E8*D8</f>
        <v>0</v>
      </c>
      <c r="G8" s="197"/>
      <c r="H8" s="197"/>
    </row>
    <row r="9" spans="1:8">
      <c r="A9" s="201"/>
      <c r="B9" s="202" t="s">
        <v>538</v>
      </c>
      <c r="C9" s="203" t="s">
        <v>539</v>
      </c>
      <c r="D9" s="203">
        <v>5</v>
      </c>
      <c r="E9" s="203"/>
      <c r="F9" s="206">
        <f t="shared" si="0"/>
        <v>0</v>
      </c>
      <c r="G9" s="197"/>
      <c r="H9" s="197"/>
    </row>
    <row r="10" spans="1:8">
      <c r="A10" s="201"/>
      <c r="B10" s="202" t="s">
        <v>540</v>
      </c>
      <c r="C10" s="203" t="s">
        <v>539</v>
      </c>
      <c r="D10" s="203">
        <v>8</v>
      </c>
      <c r="E10" s="203"/>
      <c r="F10" s="206">
        <f t="shared" si="0"/>
        <v>0</v>
      </c>
      <c r="G10" s="197"/>
      <c r="H10" s="197"/>
    </row>
    <row r="11" spans="1:8">
      <c r="A11" s="201"/>
      <c r="B11" s="202" t="s">
        <v>541</v>
      </c>
      <c r="C11" s="203" t="s">
        <v>294</v>
      </c>
      <c r="D11" s="203">
        <v>1</v>
      </c>
      <c r="E11" s="203"/>
      <c r="F11" s="206">
        <f t="shared" si="0"/>
        <v>0</v>
      </c>
      <c r="G11" s="197"/>
      <c r="H11" s="197"/>
    </row>
    <row r="12" spans="1:8">
      <c r="A12" s="201"/>
      <c r="B12" s="202" t="s">
        <v>542</v>
      </c>
      <c r="C12" s="203" t="s">
        <v>294</v>
      </c>
      <c r="D12" s="203">
        <v>1</v>
      </c>
      <c r="E12" s="203"/>
      <c r="F12" s="206">
        <f t="shared" si="0"/>
        <v>0</v>
      </c>
      <c r="G12" s="197"/>
      <c r="H12" s="197"/>
    </row>
    <row r="13" spans="1:8">
      <c r="A13" s="201">
        <v>2</v>
      </c>
      <c r="B13" s="202" t="s">
        <v>543</v>
      </c>
      <c r="C13" s="203" t="s">
        <v>294</v>
      </c>
      <c r="D13" s="203">
        <v>1</v>
      </c>
      <c r="E13" s="203"/>
      <c r="F13" s="206">
        <f t="shared" si="0"/>
        <v>0</v>
      </c>
      <c r="G13" s="197"/>
      <c r="H13" s="197"/>
    </row>
    <row r="14" spans="1:8">
      <c r="A14" s="201"/>
      <c r="B14" s="202" t="s">
        <v>544</v>
      </c>
      <c r="C14" s="203" t="s">
        <v>294</v>
      </c>
      <c r="D14" s="203">
        <v>1</v>
      </c>
      <c r="E14" s="203"/>
      <c r="F14" s="206">
        <f t="shared" si="0"/>
        <v>0</v>
      </c>
      <c r="G14" s="197"/>
      <c r="H14" s="197"/>
    </row>
    <row r="15" spans="1:8" ht="13.8" thickBot="1">
      <c r="A15" s="201"/>
      <c r="B15" s="202" t="s">
        <v>545</v>
      </c>
      <c r="C15" s="203" t="s">
        <v>294</v>
      </c>
      <c r="D15" s="203">
        <v>1</v>
      </c>
      <c r="E15" s="203"/>
      <c r="F15" s="206">
        <f t="shared" si="0"/>
        <v>0</v>
      </c>
      <c r="G15" s="197"/>
      <c r="H15" s="207"/>
    </row>
    <row r="16" spans="1:8" ht="14.4" thickBot="1">
      <c r="A16" s="208"/>
      <c r="B16" s="209" t="s">
        <v>546</v>
      </c>
      <c r="C16" s="210"/>
      <c r="D16" s="210"/>
      <c r="E16" s="211"/>
      <c r="F16" s="212">
        <f>SUM(F8:F15)</f>
        <v>0</v>
      </c>
      <c r="G16" s="197"/>
      <c r="H16" s="197"/>
    </row>
    <row r="17" spans="1:8" ht="15.6">
      <c r="A17" s="192"/>
      <c r="B17" s="213"/>
      <c r="C17" s="214"/>
      <c r="D17" s="215"/>
      <c r="E17" s="215"/>
      <c r="F17" s="216"/>
      <c r="G17" s="217"/>
      <c r="H17" s="217"/>
    </row>
    <row r="18" spans="1:8">
      <c r="A18" s="218" t="s">
        <v>547</v>
      </c>
      <c r="B18" s="213"/>
      <c r="C18" s="214"/>
      <c r="D18" s="215"/>
      <c r="E18" s="215"/>
      <c r="F18" s="216"/>
      <c r="G18" s="217"/>
      <c r="H18" s="217"/>
    </row>
    <row r="19" spans="1:8" ht="39.6">
      <c r="A19" s="219">
        <v>1</v>
      </c>
      <c r="B19" s="220" t="s">
        <v>548</v>
      </c>
      <c r="C19" s="221" t="s">
        <v>64</v>
      </c>
      <c r="D19" s="220">
        <v>2</v>
      </c>
      <c r="E19" s="222"/>
      <c r="F19" s="206">
        <f t="shared" ref="F19:F74" si="1">E19*D19</f>
        <v>0</v>
      </c>
      <c r="G19" s="217"/>
      <c r="H19" s="217"/>
    </row>
    <row r="20" spans="1:8">
      <c r="A20" s="219"/>
      <c r="B20" s="223" t="s">
        <v>549</v>
      </c>
      <c r="C20" s="221" t="s">
        <v>64</v>
      </c>
      <c r="D20" s="221">
        <v>2</v>
      </c>
      <c r="E20" s="224"/>
      <c r="F20" s="206">
        <f t="shared" si="1"/>
        <v>0</v>
      </c>
      <c r="G20" s="217"/>
      <c r="H20" s="217"/>
    </row>
    <row r="21" spans="1:8">
      <c r="A21" s="219"/>
      <c r="B21" s="225" t="s">
        <v>550</v>
      </c>
      <c r="C21" s="221" t="s">
        <v>64</v>
      </c>
      <c r="D21" s="221">
        <v>2</v>
      </c>
      <c r="E21" s="224"/>
      <c r="F21" s="206">
        <f t="shared" si="1"/>
        <v>0</v>
      </c>
      <c r="G21" s="217"/>
      <c r="H21" s="217"/>
    </row>
    <row r="22" spans="1:8" ht="39.6">
      <c r="A22" s="219">
        <v>2</v>
      </c>
      <c r="B22" s="220" t="s">
        <v>551</v>
      </c>
      <c r="C22" s="221" t="s">
        <v>64</v>
      </c>
      <c r="D22" s="221">
        <v>1</v>
      </c>
      <c r="E22" s="224"/>
      <c r="F22" s="206">
        <f t="shared" si="1"/>
        <v>0</v>
      </c>
      <c r="G22" s="217"/>
      <c r="H22" s="217"/>
    </row>
    <row r="23" spans="1:8">
      <c r="A23" s="219"/>
      <c r="B23" s="223" t="s">
        <v>549</v>
      </c>
      <c r="C23" s="221" t="s">
        <v>64</v>
      </c>
      <c r="D23" s="221">
        <v>1</v>
      </c>
      <c r="E23" s="224"/>
      <c r="F23" s="206">
        <f t="shared" si="1"/>
        <v>0</v>
      </c>
      <c r="G23" s="217"/>
      <c r="H23" s="217"/>
    </row>
    <row r="24" spans="1:8">
      <c r="A24" s="219"/>
      <c r="B24" s="225" t="s">
        <v>550</v>
      </c>
      <c r="C24" s="221" t="s">
        <v>64</v>
      </c>
      <c r="D24" s="221">
        <v>1</v>
      </c>
      <c r="E24" s="224"/>
      <c r="F24" s="206">
        <f t="shared" si="1"/>
        <v>0</v>
      </c>
      <c r="G24" s="217"/>
      <c r="H24" s="217"/>
    </row>
    <row r="25" spans="1:8" ht="39.6">
      <c r="A25" s="219">
        <v>3</v>
      </c>
      <c r="B25" s="220" t="s">
        <v>552</v>
      </c>
      <c r="C25" s="221" t="s">
        <v>64</v>
      </c>
      <c r="D25" s="221">
        <v>1</v>
      </c>
      <c r="E25" s="224"/>
      <c r="F25" s="206">
        <f t="shared" si="1"/>
        <v>0</v>
      </c>
      <c r="G25" s="217"/>
      <c r="H25" s="217"/>
    </row>
    <row r="26" spans="1:8">
      <c r="A26" s="219"/>
      <c r="B26" s="223" t="s">
        <v>553</v>
      </c>
      <c r="C26" s="221" t="s">
        <v>64</v>
      </c>
      <c r="D26" s="221">
        <v>1</v>
      </c>
      <c r="E26" s="224"/>
      <c r="F26" s="206">
        <f t="shared" si="1"/>
        <v>0</v>
      </c>
      <c r="G26" s="217"/>
      <c r="H26" s="217"/>
    </row>
    <row r="27" spans="1:8">
      <c r="A27" s="219"/>
      <c r="B27" s="226" t="s">
        <v>554</v>
      </c>
      <c r="C27" s="221" t="s">
        <v>64</v>
      </c>
      <c r="D27" s="221">
        <v>1</v>
      </c>
      <c r="E27" s="224"/>
      <c r="F27" s="206">
        <f t="shared" si="1"/>
        <v>0</v>
      </c>
      <c r="G27" s="217"/>
      <c r="H27" s="217"/>
    </row>
    <row r="28" spans="1:8" ht="39.6">
      <c r="A28" s="219">
        <v>4</v>
      </c>
      <c r="B28" s="220" t="s">
        <v>555</v>
      </c>
      <c r="C28" s="221" t="s">
        <v>64</v>
      </c>
      <c r="D28" s="221">
        <v>1</v>
      </c>
      <c r="E28" s="224"/>
      <c r="F28" s="206">
        <f t="shared" si="1"/>
        <v>0</v>
      </c>
      <c r="G28" s="217"/>
      <c r="H28" s="217"/>
    </row>
    <row r="29" spans="1:8">
      <c r="A29" s="219"/>
      <c r="B29" s="223" t="s">
        <v>553</v>
      </c>
      <c r="C29" s="221" t="s">
        <v>64</v>
      </c>
      <c r="D29" s="221">
        <v>1</v>
      </c>
      <c r="E29" s="224"/>
      <c r="F29" s="206">
        <f t="shared" si="1"/>
        <v>0</v>
      </c>
      <c r="G29" s="217"/>
      <c r="H29" s="217"/>
    </row>
    <row r="30" spans="1:8">
      <c r="A30" s="219"/>
      <c r="B30" s="220" t="s">
        <v>556</v>
      </c>
      <c r="C30" s="221" t="s">
        <v>64</v>
      </c>
      <c r="D30" s="221">
        <v>1</v>
      </c>
      <c r="E30" s="224"/>
      <c r="F30" s="206">
        <f t="shared" si="1"/>
        <v>0</v>
      </c>
      <c r="G30" s="217"/>
      <c r="H30" s="217"/>
    </row>
    <row r="31" spans="1:8" ht="39.6">
      <c r="A31" s="219" t="s">
        <v>557</v>
      </c>
      <c r="B31" s="220" t="s">
        <v>558</v>
      </c>
      <c r="C31" s="221" t="s">
        <v>64</v>
      </c>
      <c r="D31" s="221">
        <v>1</v>
      </c>
      <c r="E31" s="224"/>
      <c r="F31" s="206">
        <f t="shared" si="1"/>
        <v>0</v>
      </c>
      <c r="G31" s="217"/>
      <c r="H31" s="217"/>
    </row>
    <row r="32" spans="1:8">
      <c r="A32" s="219"/>
      <c r="B32" s="223" t="s">
        <v>549</v>
      </c>
      <c r="C32" s="221" t="s">
        <v>64</v>
      </c>
      <c r="D32" s="221">
        <v>1</v>
      </c>
      <c r="E32" s="224"/>
      <c r="F32" s="206">
        <f t="shared" si="1"/>
        <v>0</v>
      </c>
      <c r="G32" s="217"/>
      <c r="H32" s="217"/>
    </row>
    <row r="33" spans="1:8">
      <c r="A33" s="219"/>
      <c r="B33" s="220" t="s">
        <v>556</v>
      </c>
      <c r="C33" s="221" t="s">
        <v>64</v>
      </c>
      <c r="D33" s="221">
        <v>1</v>
      </c>
      <c r="E33" s="224"/>
      <c r="F33" s="206">
        <f t="shared" si="1"/>
        <v>0</v>
      </c>
      <c r="G33" s="217"/>
      <c r="H33" s="217"/>
    </row>
    <row r="34" spans="1:8" ht="39.6">
      <c r="A34" s="219">
        <v>5</v>
      </c>
      <c r="B34" s="220" t="s">
        <v>559</v>
      </c>
      <c r="C34" s="221" t="s">
        <v>64</v>
      </c>
      <c r="D34" s="221">
        <v>1</v>
      </c>
      <c r="E34" s="224"/>
      <c r="F34" s="206">
        <f t="shared" si="1"/>
        <v>0</v>
      </c>
      <c r="G34" s="217"/>
      <c r="H34" s="217"/>
    </row>
    <row r="35" spans="1:8">
      <c r="A35" s="219"/>
      <c r="B35" s="223" t="s">
        <v>553</v>
      </c>
      <c r="C35" s="221" t="s">
        <v>64</v>
      </c>
      <c r="D35" s="221">
        <v>1</v>
      </c>
      <c r="E35" s="224"/>
      <c r="F35" s="206">
        <f t="shared" si="1"/>
        <v>0</v>
      </c>
      <c r="G35" s="217"/>
      <c r="H35" s="217"/>
    </row>
    <row r="36" spans="1:8">
      <c r="A36" s="219"/>
      <c r="B36" s="220" t="s">
        <v>556</v>
      </c>
      <c r="C36" s="221" t="s">
        <v>64</v>
      </c>
      <c r="D36" s="221">
        <v>1</v>
      </c>
      <c r="E36" s="224"/>
      <c r="F36" s="206">
        <f t="shared" si="1"/>
        <v>0</v>
      </c>
      <c r="G36" s="217"/>
      <c r="H36" s="217"/>
    </row>
    <row r="37" spans="1:8">
      <c r="A37" s="219">
        <v>6</v>
      </c>
      <c r="B37" s="220" t="s">
        <v>560</v>
      </c>
      <c r="C37" s="221"/>
      <c r="D37" s="221"/>
      <c r="E37" s="224"/>
      <c r="F37" s="206"/>
      <c r="G37" s="217"/>
      <c r="H37" s="217"/>
    </row>
    <row r="38" spans="1:8" ht="171.6">
      <c r="A38" s="219">
        <v>7</v>
      </c>
      <c r="B38" s="220" t="s">
        <v>561</v>
      </c>
      <c r="C38" s="221" t="s">
        <v>294</v>
      </c>
      <c r="D38" s="221">
        <v>1</v>
      </c>
      <c r="E38" s="224"/>
      <c r="F38" s="206">
        <f t="shared" si="1"/>
        <v>0</v>
      </c>
      <c r="G38" s="217"/>
      <c r="H38" s="217"/>
    </row>
    <row r="39" spans="1:8" ht="92.4">
      <c r="A39" s="219"/>
      <c r="B39" s="227" t="s">
        <v>562</v>
      </c>
      <c r="C39" s="221" t="s">
        <v>294</v>
      </c>
      <c r="D39" s="221">
        <v>1</v>
      </c>
      <c r="E39" s="224"/>
      <c r="F39" s="206">
        <f t="shared" si="1"/>
        <v>0</v>
      </c>
      <c r="G39" s="217"/>
      <c r="H39" s="217"/>
    </row>
    <row r="40" spans="1:8">
      <c r="A40" s="219"/>
      <c r="B40" s="227" t="s">
        <v>563</v>
      </c>
      <c r="C40" s="228" t="s">
        <v>294</v>
      </c>
      <c r="D40" s="229">
        <v>1</v>
      </c>
      <c r="E40" s="222"/>
      <c r="F40" s="206">
        <f t="shared" si="1"/>
        <v>0</v>
      </c>
      <c r="G40" s="217"/>
      <c r="H40" s="217"/>
    </row>
    <row r="41" spans="1:8">
      <c r="A41" s="219"/>
      <c r="B41" s="227" t="s">
        <v>564</v>
      </c>
      <c r="C41" s="228" t="s">
        <v>294</v>
      </c>
      <c r="D41" s="229">
        <v>1</v>
      </c>
      <c r="E41" s="222"/>
      <c r="F41" s="206">
        <f t="shared" si="1"/>
        <v>0</v>
      </c>
      <c r="G41" s="217"/>
      <c r="H41" s="217"/>
    </row>
    <row r="42" spans="1:8">
      <c r="A42" s="219"/>
      <c r="B42" s="225" t="s">
        <v>565</v>
      </c>
      <c r="C42" s="228" t="s">
        <v>294</v>
      </c>
      <c r="D42" s="229">
        <v>1</v>
      </c>
      <c r="E42" s="222"/>
      <c r="F42" s="206">
        <f t="shared" si="1"/>
        <v>0</v>
      </c>
      <c r="G42" s="217"/>
      <c r="H42" s="217"/>
    </row>
    <row r="43" spans="1:8" ht="26.4">
      <c r="A43" s="219">
        <v>8</v>
      </c>
      <c r="B43" s="220" t="s">
        <v>566</v>
      </c>
      <c r="C43" s="221" t="s">
        <v>294</v>
      </c>
      <c r="D43" s="221">
        <v>1</v>
      </c>
      <c r="E43" s="224"/>
      <c r="F43" s="206">
        <f t="shared" si="1"/>
        <v>0</v>
      </c>
      <c r="G43" s="217"/>
      <c r="H43" s="217"/>
    </row>
    <row r="44" spans="1:8">
      <c r="A44" s="219"/>
      <c r="B44" s="223" t="s">
        <v>567</v>
      </c>
      <c r="C44" s="221"/>
      <c r="D44" s="221"/>
      <c r="E44" s="224"/>
      <c r="F44" s="206"/>
      <c r="G44" s="217"/>
      <c r="H44" s="217"/>
    </row>
    <row r="45" spans="1:8" ht="26.4">
      <c r="A45" s="219">
        <v>9</v>
      </c>
      <c r="B45" s="220" t="s">
        <v>568</v>
      </c>
      <c r="C45" s="221" t="s">
        <v>294</v>
      </c>
      <c r="D45" s="221">
        <v>3</v>
      </c>
      <c r="E45" s="224"/>
      <c r="F45" s="206">
        <f t="shared" si="1"/>
        <v>0</v>
      </c>
      <c r="G45" s="217"/>
      <c r="H45" s="217"/>
    </row>
    <row r="46" spans="1:8">
      <c r="A46" s="219"/>
      <c r="B46" s="223" t="s">
        <v>567</v>
      </c>
      <c r="C46" s="221"/>
      <c r="D46" s="221"/>
      <c r="E46" s="224"/>
      <c r="F46" s="206"/>
      <c r="G46" s="217"/>
      <c r="H46" s="217"/>
    </row>
    <row r="47" spans="1:8" ht="26.4">
      <c r="A47" s="219">
        <v>10</v>
      </c>
      <c r="B47" s="220" t="s">
        <v>569</v>
      </c>
      <c r="C47" s="221" t="s">
        <v>294</v>
      </c>
      <c r="D47" s="221">
        <v>6</v>
      </c>
      <c r="E47" s="224"/>
      <c r="F47" s="206">
        <f t="shared" si="1"/>
        <v>0</v>
      </c>
      <c r="G47" s="217"/>
      <c r="H47" s="217"/>
    </row>
    <row r="48" spans="1:8">
      <c r="A48" s="219"/>
      <c r="B48" s="223" t="s">
        <v>567</v>
      </c>
      <c r="C48" s="221"/>
      <c r="D48" s="221"/>
      <c r="E48" s="224"/>
      <c r="F48" s="206"/>
      <c r="G48" s="217"/>
      <c r="H48" s="217"/>
    </row>
    <row r="49" spans="1:8" ht="26.4">
      <c r="A49" s="219">
        <v>11</v>
      </c>
      <c r="B49" s="220" t="s">
        <v>570</v>
      </c>
      <c r="C49" s="221" t="s">
        <v>294</v>
      </c>
      <c r="D49" s="221">
        <v>3</v>
      </c>
      <c r="E49" s="224"/>
      <c r="F49" s="206">
        <f t="shared" si="1"/>
        <v>0</v>
      </c>
      <c r="G49" s="217"/>
      <c r="H49" s="217"/>
    </row>
    <row r="50" spans="1:8">
      <c r="A50" s="219"/>
      <c r="B50" s="223" t="s">
        <v>567</v>
      </c>
      <c r="C50" s="221"/>
      <c r="D50" s="221"/>
      <c r="E50" s="224"/>
      <c r="F50" s="206"/>
      <c r="G50" s="217"/>
      <c r="H50" s="217"/>
    </row>
    <row r="51" spans="1:8" ht="26.4">
      <c r="A51" s="219">
        <v>12</v>
      </c>
      <c r="B51" s="220" t="s">
        <v>571</v>
      </c>
      <c r="C51" s="221" t="s">
        <v>294</v>
      </c>
      <c r="D51" s="221">
        <v>2</v>
      </c>
      <c r="E51" s="224"/>
      <c r="F51" s="206">
        <f t="shared" si="1"/>
        <v>0</v>
      </c>
      <c r="G51" s="217"/>
      <c r="H51" s="217"/>
    </row>
    <row r="52" spans="1:8">
      <c r="A52" s="219"/>
      <c r="B52" s="223" t="s">
        <v>567</v>
      </c>
      <c r="C52" s="221"/>
      <c r="D52" s="221"/>
      <c r="E52" s="224"/>
      <c r="F52" s="206"/>
      <c r="G52" s="217"/>
      <c r="H52" s="217"/>
    </row>
    <row r="53" spans="1:8" ht="26.4">
      <c r="A53" s="219">
        <v>13</v>
      </c>
      <c r="B53" s="220" t="s">
        <v>572</v>
      </c>
      <c r="C53" s="221" t="s">
        <v>294</v>
      </c>
      <c r="D53" s="221">
        <v>1</v>
      </c>
      <c r="E53" s="224"/>
      <c r="F53" s="206">
        <f t="shared" si="1"/>
        <v>0</v>
      </c>
      <c r="G53" s="217"/>
      <c r="H53" s="217"/>
    </row>
    <row r="54" spans="1:8">
      <c r="A54" s="219"/>
      <c r="B54" s="225" t="s">
        <v>573</v>
      </c>
      <c r="C54" s="221"/>
      <c r="D54" s="221"/>
      <c r="E54" s="224"/>
      <c r="F54" s="206"/>
      <c r="G54" s="217"/>
      <c r="H54" s="217"/>
    </row>
    <row r="55" spans="1:8">
      <c r="A55" s="219">
        <v>14</v>
      </c>
      <c r="B55" s="223" t="s">
        <v>560</v>
      </c>
      <c r="C55" s="221"/>
      <c r="D55" s="221"/>
      <c r="E55" s="224"/>
      <c r="F55" s="206"/>
      <c r="G55" s="217"/>
      <c r="H55" s="217"/>
    </row>
    <row r="56" spans="1:8" ht="26.4">
      <c r="A56" s="219">
        <v>15</v>
      </c>
      <c r="B56" s="220" t="s">
        <v>569</v>
      </c>
      <c r="C56" s="221" t="s">
        <v>294</v>
      </c>
      <c r="D56" s="221">
        <v>1</v>
      </c>
      <c r="E56" s="224"/>
      <c r="F56" s="206">
        <f t="shared" si="1"/>
        <v>0</v>
      </c>
      <c r="G56" s="217"/>
      <c r="H56" s="217"/>
    </row>
    <row r="57" spans="1:8">
      <c r="A57" s="219"/>
      <c r="B57" s="226" t="s">
        <v>574</v>
      </c>
      <c r="C57" s="221"/>
      <c r="D57" s="221"/>
      <c r="E57" s="224"/>
      <c r="F57" s="206">
        <f t="shared" si="1"/>
        <v>0</v>
      </c>
      <c r="G57" s="217"/>
      <c r="H57" s="217"/>
    </row>
    <row r="58" spans="1:8">
      <c r="A58" s="219"/>
      <c r="B58" s="223" t="s">
        <v>575</v>
      </c>
      <c r="C58" s="221" t="s">
        <v>64</v>
      </c>
      <c r="D58" s="221">
        <v>6</v>
      </c>
      <c r="E58" s="224"/>
      <c r="F58" s="206">
        <f t="shared" si="1"/>
        <v>0</v>
      </c>
      <c r="G58" s="217"/>
      <c r="H58" s="217"/>
    </row>
    <row r="59" spans="1:8">
      <c r="A59" s="219"/>
      <c r="B59" s="223" t="s">
        <v>576</v>
      </c>
      <c r="C59" s="221" t="s">
        <v>64</v>
      </c>
      <c r="D59" s="221">
        <v>1</v>
      </c>
      <c r="E59" s="224"/>
      <c r="F59" s="206">
        <f t="shared" si="1"/>
        <v>0</v>
      </c>
      <c r="G59" s="217"/>
      <c r="H59" s="217"/>
    </row>
    <row r="60" spans="1:8">
      <c r="A60" s="219"/>
      <c r="B60" s="223" t="s">
        <v>577</v>
      </c>
      <c r="C60" s="221" t="s">
        <v>64</v>
      </c>
      <c r="D60" s="221">
        <v>1</v>
      </c>
      <c r="E60" s="224"/>
      <c r="F60" s="206">
        <f t="shared" si="1"/>
        <v>0</v>
      </c>
      <c r="G60" s="217"/>
      <c r="H60" s="217"/>
    </row>
    <row r="61" spans="1:8" ht="66">
      <c r="A61" s="219">
        <v>16</v>
      </c>
      <c r="B61" s="225" t="s">
        <v>578</v>
      </c>
      <c r="C61" s="221" t="s">
        <v>294</v>
      </c>
      <c r="D61" s="221">
        <v>1</v>
      </c>
      <c r="E61" s="224"/>
      <c r="F61" s="206">
        <f t="shared" si="1"/>
        <v>0</v>
      </c>
      <c r="G61" s="217"/>
      <c r="H61" s="217"/>
    </row>
    <row r="62" spans="1:8" ht="26.4">
      <c r="A62" s="219"/>
      <c r="B62" s="226" t="s">
        <v>579</v>
      </c>
      <c r="C62" s="221" t="s">
        <v>294</v>
      </c>
      <c r="D62" s="221">
        <v>1</v>
      </c>
      <c r="E62" s="224"/>
      <c r="F62" s="206">
        <f t="shared" si="1"/>
        <v>0</v>
      </c>
      <c r="G62" s="217"/>
      <c r="H62" s="217"/>
    </row>
    <row r="63" spans="1:8" ht="52.8">
      <c r="A63" s="219">
        <v>17</v>
      </c>
      <c r="B63" s="220" t="s">
        <v>580</v>
      </c>
      <c r="C63" s="221" t="s">
        <v>294</v>
      </c>
      <c r="D63" s="221">
        <v>1</v>
      </c>
      <c r="E63" s="224"/>
      <c r="F63" s="206">
        <f t="shared" si="1"/>
        <v>0</v>
      </c>
      <c r="G63" s="217"/>
      <c r="H63" s="217"/>
    </row>
    <row r="64" spans="1:8">
      <c r="A64" s="219"/>
      <c r="B64" s="223" t="s">
        <v>581</v>
      </c>
      <c r="C64" s="221" t="s">
        <v>294</v>
      </c>
      <c r="D64" s="221">
        <v>1</v>
      </c>
      <c r="E64" s="224"/>
      <c r="F64" s="206">
        <f t="shared" si="1"/>
        <v>0</v>
      </c>
      <c r="G64" s="217"/>
      <c r="H64" s="217"/>
    </row>
    <row r="65" spans="1:8">
      <c r="A65" s="219"/>
      <c r="B65" s="223" t="s">
        <v>582</v>
      </c>
      <c r="C65" s="221" t="s">
        <v>294</v>
      </c>
      <c r="D65" s="221">
        <v>1</v>
      </c>
      <c r="E65" s="224"/>
      <c r="F65" s="206">
        <f t="shared" si="1"/>
        <v>0</v>
      </c>
      <c r="G65" s="217"/>
      <c r="H65" s="217"/>
    </row>
    <row r="66" spans="1:8">
      <c r="A66" s="219"/>
      <c r="B66" s="223" t="s">
        <v>583</v>
      </c>
      <c r="C66" s="221" t="s">
        <v>64</v>
      </c>
      <c r="D66" s="221">
        <v>1</v>
      </c>
      <c r="E66" s="224"/>
      <c r="F66" s="206">
        <f t="shared" si="1"/>
        <v>0</v>
      </c>
      <c r="G66" s="217"/>
      <c r="H66" s="217"/>
    </row>
    <row r="67" spans="1:8" ht="26.4">
      <c r="A67" s="219"/>
      <c r="B67" s="220" t="s">
        <v>584</v>
      </c>
      <c r="C67" s="221" t="s">
        <v>64</v>
      </c>
      <c r="D67" s="221">
        <v>1</v>
      </c>
      <c r="E67" s="224"/>
      <c r="F67" s="206">
        <f t="shared" si="1"/>
        <v>0</v>
      </c>
      <c r="G67" s="217"/>
      <c r="H67" s="217"/>
    </row>
    <row r="68" spans="1:8" ht="26.4">
      <c r="A68" s="219">
        <v>18</v>
      </c>
      <c r="B68" s="226" t="s">
        <v>585</v>
      </c>
      <c r="C68" s="221" t="s">
        <v>64</v>
      </c>
      <c r="D68" s="221">
        <v>1</v>
      </c>
      <c r="E68" s="224"/>
      <c r="F68" s="206">
        <f t="shared" si="1"/>
        <v>0</v>
      </c>
      <c r="G68" s="217"/>
      <c r="H68" s="217"/>
    </row>
    <row r="69" spans="1:8" ht="26.4">
      <c r="A69" s="219">
        <v>19</v>
      </c>
      <c r="B69" s="225" t="s">
        <v>586</v>
      </c>
      <c r="C69" s="221" t="s">
        <v>64</v>
      </c>
      <c r="D69" s="221">
        <v>1</v>
      </c>
      <c r="E69" s="224"/>
      <c r="F69" s="206">
        <f t="shared" si="1"/>
        <v>0</v>
      </c>
      <c r="G69" s="217"/>
      <c r="H69" s="217"/>
    </row>
    <row r="70" spans="1:8">
      <c r="A70" s="219">
        <v>20</v>
      </c>
      <c r="B70" s="223" t="s">
        <v>560</v>
      </c>
      <c r="C70" s="221"/>
      <c r="D70" s="221"/>
      <c r="E70" s="224"/>
      <c r="F70" s="206">
        <f t="shared" si="1"/>
        <v>0</v>
      </c>
      <c r="G70" s="217"/>
      <c r="H70" s="217"/>
    </row>
    <row r="71" spans="1:8" ht="26.4">
      <c r="A71" s="219">
        <v>21</v>
      </c>
      <c r="B71" s="225" t="s">
        <v>587</v>
      </c>
      <c r="C71" s="221" t="s">
        <v>64</v>
      </c>
      <c r="D71" s="221">
        <v>1</v>
      </c>
      <c r="E71" s="224"/>
      <c r="F71" s="206">
        <f t="shared" si="1"/>
        <v>0</v>
      </c>
      <c r="G71" s="217"/>
      <c r="H71" s="217"/>
    </row>
    <row r="72" spans="1:8" ht="26.4">
      <c r="A72" s="219">
        <v>22</v>
      </c>
      <c r="B72" s="225" t="s">
        <v>588</v>
      </c>
      <c r="C72" s="221" t="s">
        <v>64</v>
      </c>
      <c r="D72" s="221">
        <v>1</v>
      </c>
      <c r="E72" s="224"/>
      <c r="F72" s="206">
        <f t="shared" si="1"/>
        <v>0</v>
      </c>
      <c r="G72" s="217"/>
      <c r="H72" s="217"/>
    </row>
    <row r="73" spans="1:8" ht="26.4">
      <c r="A73" s="219">
        <v>23</v>
      </c>
      <c r="B73" s="225" t="s">
        <v>589</v>
      </c>
      <c r="C73" s="221" t="s">
        <v>64</v>
      </c>
      <c r="D73" s="221">
        <v>1</v>
      </c>
      <c r="E73" s="224"/>
      <c r="F73" s="206">
        <f t="shared" si="1"/>
        <v>0</v>
      </c>
      <c r="G73" s="217"/>
      <c r="H73" s="217"/>
    </row>
    <row r="74" spans="1:8" ht="26.4">
      <c r="A74" s="219">
        <v>24</v>
      </c>
      <c r="B74" s="225" t="s">
        <v>590</v>
      </c>
      <c r="C74" s="221" t="s">
        <v>64</v>
      </c>
      <c r="D74" s="221">
        <v>4</v>
      </c>
      <c r="E74" s="224"/>
      <c r="F74" s="206">
        <f t="shared" si="1"/>
        <v>0</v>
      </c>
      <c r="G74" s="217"/>
      <c r="H74" s="217"/>
    </row>
    <row r="75" spans="1:8" ht="52.8">
      <c r="A75" s="230" t="s">
        <v>591</v>
      </c>
      <c r="B75" s="231" t="s">
        <v>592</v>
      </c>
      <c r="C75" s="228"/>
      <c r="D75" s="229"/>
      <c r="E75" s="222"/>
      <c r="F75" s="206"/>
      <c r="G75" s="217"/>
      <c r="H75" s="217"/>
    </row>
    <row r="76" spans="1:8">
      <c r="A76" s="230"/>
      <c r="B76" s="232" t="s">
        <v>593</v>
      </c>
      <c r="C76" s="228" t="s">
        <v>294</v>
      </c>
      <c r="D76" s="229">
        <v>8</v>
      </c>
      <c r="E76" s="222"/>
      <c r="F76" s="206">
        <f>E76*D76</f>
        <v>0</v>
      </c>
      <c r="G76" s="217"/>
      <c r="H76" s="217"/>
    </row>
    <row r="77" spans="1:8">
      <c r="A77" s="230"/>
      <c r="B77" s="232" t="s">
        <v>594</v>
      </c>
      <c r="C77" s="228" t="s">
        <v>294</v>
      </c>
      <c r="D77" s="229">
        <v>4</v>
      </c>
      <c r="E77" s="222"/>
      <c r="F77" s="206">
        <f>E77*D77</f>
        <v>0</v>
      </c>
      <c r="G77" s="217"/>
      <c r="H77" s="217"/>
    </row>
    <row r="78" spans="1:8" ht="52.8">
      <c r="A78" s="230" t="s">
        <v>595</v>
      </c>
      <c r="B78" s="231" t="s">
        <v>596</v>
      </c>
      <c r="C78" s="228"/>
      <c r="D78" s="229"/>
      <c r="E78" s="222"/>
      <c r="F78" s="206"/>
      <c r="G78" s="217"/>
      <c r="H78" s="217"/>
    </row>
    <row r="79" spans="1:8">
      <c r="A79" s="230"/>
      <c r="B79" s="232" t="s">
        <v>594</v>
      </c>
      <c r="C79" s="228" t="s">
        <v>294</v>
      </c>
      <c r="D79" s="229">
        <v>6</v>
      </c>
      <c r="E79" s="222"/>
      <c r="F79" s="206">
        <f>E79*D79</f>
        <v>0</v>
      </c>
      <c r="G79" s="217"/>
      <c r="H79" s="217"/>
    </row>
    <row r="80" spans="1:8" ht="26.4">
      <c r="A80" s="219" t="s">
        <v>597</v>
      </c>
      <c r="B80" s="231" t="s">
        <v>598</v>
      </c>
      <c r="C80" s="228"/>
      <c r="D80" s="229"/>
      <c r="E80" s="222"/>
      <c r="F80" s="206"/>
      <c r="G80" s="217"/>
      <c r="H80" s="217"/>
    </row>
    <row r="81" spans="1:8">
      <c r="A81" s="219"/>
      <c r="B81" s="232" t="s">
        <v>599</v>
      </c>
      <c r="C81" s="220" t="s">
        <v>294</v>
      </c>
      <c r="D81" s="233">
        <v>3</v>
      </c>
      <c r="E81" s="234"/>
      <c r="F81" s="206">
        <f>E81*D81</f>
        <v>0</v>
      </c>
      <c r="G81" s="217"/>
      <c r="H81" s="217"/>
    </row>
    <row r="82" spans="1:8">
      <c r="A82" s="219"/>
      <c r="B82" s="232" t="s">
        <v>593</v>
      </c>
      <c r="C82" s="220" t="s">
        <v>294</v>
      </c>
      <c r="D82" s="233">
        <v>5</v>
      </c>
      <c r="E82" s="234"/>
      <c r="F82" s="206">
        <f>E82*D82</f>
        <v>0</v>
      </c>
      <c r="G82" s="217"/>
      <c r="H82" s="217"/>
    </row>
    <row r="83" spans="1:8" ht="26.4">
      <c r="A83" s="219" t="s">
        <v>600</v>
      </c>
      <c r="B83" s="231" t="s">
        <v>601</v>
      </c>
      <c r="C83" s="228"/>
      <c r="D83" s="229"/>
      <c r="E83" s="222"/>
      <c r="F83" s="206"/>
      <c r="G83" s="217"/>
      <c r="H83" s="217"/>
    </row>
    <row r="84" spans="1:8">
      <c r="A84" s="219"/>
      <c r="B84" s="232" t="s">
        <v>599</v>
      </c>
      <c r="C84" s="220" t="s">
        <v>294</v>
      </c>
      <c r="D84" s="233">
        <v>12</v>
      </c>
      <c r="E84" s="234"/>
      <c r="F84" s="206">
        <f>E84*D84</f>
        <v>0</v>
      </c>
      <c r="G84" s="217"/>
      <c r="H84" s="217"/>
    </row>
    <row r="85" spans="1:8">
      <c r="A85" s="219"/>
      <c r="B85" s="232" t="s">
        <v>593</v>
      </c>
      <c r="C85" s="220" t="s">
        <v>294</v>
      </c>
      <c r="D85" s="233">
        <v>1</v>
      </c>
      <c r="E85" s="234"/>
      <c r="F85" s="206">
        <f>E85*D85</f>
        <v>0</v>
      </c>
      <c r="G85" s="217"/>
      <c r="H85" s="217"/>
    </row>
    <row r="86" spans="1:8" ht="26.4">
      <c r="A86" s="219" t="s">
        <v>602</v>
      </c>
      <c r="B86" s="235" t="s">
        <v>603</v>
      </c>
      <c r="C86" s="221"/>
      <c r="D86" s="221"/>
      <c r="E86" s="224"/>
      <c r="F86" s="206"/>
      <c r="G86" s="217"/>
      <c r="H86" s="217"/>
    </row>
    <row r="87" spans="1:8">
      <c r="A87" s="219"/>
      <c r="B87" s="223" t="s">
        <v>604</v>
      </c>
      <c r="C87" s="221" t="s">
        <v>294</v>
      </c>
      <c r="D87" s="221">
        <v>3</v>
      </c>
      <c r="E87" s="224"/>
      <c r="F87" s="206">
        <f>E87*D87</f>
        <v>0</v>
      </c>
      <c r="G87" s="217"/>
      <c r="H87" s="217"/>
    </row>
    <row r="88" spans="1:8">
      <c r="A88" s="219"/>
      <c r="B88" s="223" t="s">
        <v>605</v>
      </c>
      <c r="C88" s="221" t="s">
        <v>294</v>
      </c>
      <c r="D88" s="221">
        <v>1</v>
      </c>
      <c r="E88" s="224"/>
      <c r="F88" s="206">
        <f>E88*D88</f>
        <v>0</v>
      </c>
      <c r="G88" s="217"/>
      <c r="H88" s="217"/>
    </row>
    <row r="89" spans="1:8" ht="26.4">
      <c r="A89" s="236" t="s">
        <v>606</v>
      </c>
      <c r="B89" s="231" t="s">
        <v>607</v>
      </c>
      <c r="C89" s="220"/>
      <c r="D89" s="233"/>
      <c r="E89" s="233"/>
      <c r="F89" s="206"/>
      <c r="G89" s="217"/>
      <c r="H89" s="217"/>
    </row>
    <row r="90" spans="1:8">
      <c r="A90" s="236"/>
      <c r="B90" s="220" t="s">
        <v>605</v>
      </c>
      <c r="C90" s="220" t="s">
        <v>294</v>
      </c>
      <c r="D90" s="233">
        <v>2</v>
      </c>
      <c r="E90" s="233"/>
      <c r="F90" s="206">
        <f>E90*D90</f>
        <v>0</v>
      </c>
      <c r="G90" s="217"/>
      <c r="H90" s="217"/>
    </row>
    <row r="91" spans="1:8">
      <c r="A91" s="219"/>
      <c r="B91" s="220" t="s">
        <v>608</v>
      </c>
      <c r="C91" s="220" t="s">
        <v>294</v>
      </c>
      <c r="D91" s="233">
        <v>2</v>
      </c>
      <c r="E91" s="233"/>
      <c r="F91" s="206">
        <f>E91*D91</f>
        <v>0</v>
      </c>
      <c r="G91" s="217"/>
      <c r="H91" s="217"/>
    </row>
    <row r="92" spans="1:8">
      <c r="A92" s="219" t="s">
        <v>609</v>
      </c>
      <c r="B92" s="237" t="s">
        <v>610</v>
      </c>
      <c r="C92" s="228"/>
      <c r="D92" s="229"/>
      <c r="E92" s="222"/>
      <c r="F92" s="206"/>
      <c r="G92" s="217"/>
      <c r="H92" s="217"/>
    </row>
    <row r="93" spans="1:8">
      <c r="A93" s="219"/>
      <c r="B93" s="238" t="s">
        <v>611</v>
      </c>
      <c r="C93" s="228" t="s">
        <v>294</v>
      </c>
      <c r="D93" s="229">
        <v>2</v>
      </c>
      <c r="E93" s="222"/>
      <c r="F93" s="206">
        <f>E93*D93</f>
        <v>0</v>
      </c>
      <c r="G93" s="217"/>
      <c r="H93" s="217"/>
    </row>
    <row r="94" spans="1:8">
      <c r="A94" s="219" t="s">
        <v>612</v>
      </c>
      <c r="B94" s="237" t="s">
        <v>613</v>
      </c>
      <c r="C94" s="228"/>
      <c r="D94" s="229"/>
      <c r="E94" s="222"/>
      <c r="F94" s="206"/>
      <c r="G94" s="217"/>
      <c r="H94" s="217"/>
    </row>
    <row r="95" spans="1:8">
      <c r="A95" s="219"/>
      <c r="B95" s="238" t="s">
        <v>611</v>
      </c>
      <c r="C95" s="228" t="s">
        <v>294</v>
      </c>
      <c r="D95" s="229">
        <v>3</v>
      </c>
      <c r="E95" s="222"/>
      <c r="F95" s="206">
        <f>E95*D95</f>
        <v>0</v>
      </c>
      <c r="G95" s="217"/>
      <c r="H95" s="217"/>
    </row>
    <row r="96" spans="1:8">
      <c r="A96" s="219"/>
      <c r="B96" s="238" t="s">
        <v>614</v>
      </c>
      <c r="C96" s="228" t="s">
        <v>294</v>
      </c>
      <c r="D96" s="229">
        <v>1</v>
      </c>
      <c r="E96" s="222"/>
      <c r="F96" s="206">
        <f>E96*D96</f>
        <v>0</v>
      </c>
      <c r="G96" s="217"/>
      <c r="H96" s="217"/>
    </row>
    <row r="97" spans="1:8">
      <c r="A97" s="219" t="s">
        <v>612</v>
      </c>
      <c r="B97" s="237" t="s">
        <v>615</v>
      </c>
      <c r="C97" s="221"/>
      <c r="D97" s="221"/>
      <c r="E97" s="224"/>
      <c r="F97" s="206"/>
      <c r="G97" s="217"/>
      <c r="H97" s="217"/>
    </row>
    <row r="98" spans="1:8">
      <c r="A98" s="219"/>
      <c r="B98" s="238" t="s">
        <v>614</v>
      </c>
      <c r="C98" s="221" t="s">
        <v>294</v>
      </c>
      <c r="D98" s="221">
        <v>1</v>
      </c>
      <c r="E98" s="224"/>
      <c r="F98" s="206">
        <f>E98*D98</f>
        <v>0</v>
      </c>
      <c r="G98" s="217"/>
      <c r="H98" s="217"/>
    </row>
    <row r="99" spans="1:8">
      <c r="A99" s="239" t="s">
        <v>616</v>
      </c>
      <c r="B99" s="237" t="s">
        <v>617</v>
      </c>
      <c r="C99" s="228"/>
      <c r="D99" s="229"/>
      <c r="E99" s="222"/>
      <c r="F99" s="206"/>
      <c r="G99" s="217"/>
      <c r="H99" s="217"/>
    </row>
    <row r="100" spans="1:8">
      <c r="A100" s="239"/>
      <c r="B100" s="238" t="s">
        <v>618</v>
      </c>
      <c r="C100" s="228" t="s">
        <v>64</v>
      </c>
      <c r="D100" s="229">
        <v>3</v>
      </c>
      <c r="E100" s="222"/>
      <c r="F100" s="206">
        <f>E100*D100</f>
        <v>0</v>
      </c>
      <c r="G100" s="217"/>
      <c r="H100" s="217"/>
    </row>
    <row r="101" spans="1:8">
      <c r="A101" s="239"/>
      <c r="B101" s="238" t="s">
        <v>611</v>
      </c>
      <c r="C101" s="228" t="s">
        <v>64</v>
      </c>
      <c r="D101" s="229">
        <v>3</v>
      </c>
      <c r="E101" s="222"/>
      <c r="F101" s="206">
        <f>E101*D101</f>
        <v>0</v>
      </c>
      <c r="G101" s="217"/>
      <c r="H101" s="217"/>
    </row>
    <row r="102" spans="1:8">
      <c r="A102" s="239"/>
      <c r="B102" s="238" t="s">
        <v>614</v>
      </c>
      <c r="C102" s="228" t="s">
        <v>64</v>
      </c>
      <c r="D102" s="229">
        <v>12</v>
      </c>
      <c r="E102" s="234"/>
      <c r="F102" s="206">
        <f>E102*D102</f>
        <v>0</v>
      </c>
      <c r="G102" s="217"/>
      <c r="H102" s="217"/>
    </row>
    <row r="103" spans="1:8">
      <c r="A103" s="219"/>
      <c r="B103" s="238" t="s">
        <v>619</v>
      </c>
      <c r="C103" s="228" t="s">
        <v>64</v>
      </c>
      <c r="D103" s="229">
        <v>3</v>
      </c>
      <c r="E103" s="222"/>
      <c r="F103" s="206">
        <f>E103*D103</f>
        <v>0</v>
      </c>
      <c r="G103" s="217"/>
      <c r="H103" s="217"/>
    </row>
    <row r="104" spans="1:8">
      <c r="A104" s="219"/>
      <c r="B104" s="238" t="s">
        <v>620</v>
      </c>
      <c r="C104" s="221" t="s">
        <v>64</v>
      </c>
      <c r="D104" s="221">
        <v>1</v>
      </c>
      <c r="E104" s="222"/>
      <c r="F104" s="206">
        <f>E104*D104</f>
        <v>0</v>
      </c>
      <c r="G104" s="217"/>
      <c r="H104" s="217"/>
    </row>
    <row r="105" spans="1:8">
      <c r="A105" s="236" t="s">
        <v>616</v>
      </c>
      <c r="B105" s="237" t="s">
        <v>621</v>
      </c>
      <c r="C105" s="228"/>
      <c r="D105" s="229"/>
      <c r="E105" s="222"/>
      <c r="F105" s="206"/>
      <c r="G105" s="217"/>
      <c r="H105" s="217"/>
    </row>
    <row r="106" spans="1:8">
      <c r="A106" s="236"/>
      <c r="B106" s="238" t="s">
        <v>622</v>
      </c>
      <c r="C106" s="228" t="s">
        <v>294</v>
      </c>
      <c r="D106" s="229">
        <v>1</v>
      </c>
      <c r="E106" s="234"/>
      <c r="F106" s="206">
        <f>E106*D106</f>
        <v>0</v>
      </c>
      <c r="G106" s="217"/>
      <c r="H106" s="217"/>
    </row>
    <row r="107" spans="1:8">
      <c r="A107" s="236"/>
      <c r="B107" s="238" t="s">
        <v>623</v>
      </c>
      <c r="C107" s="228" t="s">
        <v>294</v>
      </c>
      <c r="D107" s="229">
        <v>2</v>
      </c>
      <c r="E107" s="234"/>
      <c r="F107" s="206">
        <f>E107*D107</f>
        <v>0</v>
      </c>
      <c r="G107" s="217"/>
      <c r="H107" s="217"/>
    </row>
    <row r="108" spans="1:8" ht="26.4">
      <c r="A108" s="219" t="s">
        <v>624</v>
      </c>
      <c r="B108" s="237" t="s">
        <v>625</v>
      </c>
      <c r="C108" s="228"/>
      <c r="D108" s="229"/>
      <c r="E108" s="222"/>
      <c r="F108" s="206"/>
      <c r="G108" s="217"/>
      <c r="H108" s="217"/>
    </row>
    <row r="109" spans="1:8">
      <c r="A109" s="219"/>
      <c r="B109" s="238" t="s">
        <v>614</v>
      </c>
      <c r="C109" s="228" t="s">
        <v>294</v>
      </c>
      <c r="D109" s="229">
        <v>2</v>
      </c>
      <c r="E109" s="222"/>
      <c r="F109" s="206">
        <f>E109*D109</f>
        <v>0</v>
      </c>
      <c r="G109" s="217"/>
      <c r="H109" s="217"/>
    </row>
    <row r="110" spans="1:8">
      <c r="A110" s="219"/>
      <c r="B110" s="238" t="s">
        <v>619</v>
      </c>
      <c r="C110" s="228" t="s">
        <v>294</v>
      </c>
      <c r="D110" s="229">
        <v>4</v>
      </c>
      <c r="E110" s="222"/>
      <c r="F110" s="206">
        <f>E110*D110</f>
        <v>0</v>
      </c>
      <c r="G110" s="217"/>
      <c r="H110" s="217"/>
    </row>
    <row r="111" spans="1:8">
      <c r="A111" s="219"/>
      <c r="B111" s="238" t="s">
        <v>620</v>
      </c>
      <c r="C111" s="228" t="s">
        <v>294</v>
      </c>
      <c r="D111" s="229">
        <v>6</v>
      </c>
      <c r="E111" s="222"/>
      <c r="F111" s="206">
        <f>E111*D111</f>
        <v>0</v>
      </c>
      <c r="G111" s="217"/>
      <c r="H111" s="217"/>
    </row>
    <row r="112" spans="1:8" ht="26.4">
      <c r="A112" s="219" t="s">
        <v>626</v>
      </c>
      <c r="B112" s="231" t="s">
        <v>627</v>
      </c>
      <c r="C112" s="220"/>
      <c r="D112" s="233"/>
      <c r="E112" s="233"/>
      <c r="F112" s="240"/>
      <c r="G112" s="217"/>
      <c r="H112" s="217"/>
    </row>
    <row r="113" spans="1:8">
      <c r="A113" s="219"/>
      <c r="B113" s="220" t="s">
        <v>618</v>
      </c>
      <c r="C113" s="220" t="s">
        <v>294</v>
      </c>
      <c r="D113" s="233">
        <v>1</v>
      </c>
      <c r="E113" s="233"/>
      <c r="F113" s="240">
        <f>E113*D113</f>
        <v>0</v>
      </c>
      <c r="G113" s="217"/>
      <c r="H113" s="217"/>
    </row>
    <row r="114" spans="1:8">
      <c r="A114" s="219"/>
      <c r="B114" s="220" t="s">
        <v>611</v>
      </c>
      <c r="C114" s="220" t="s">
        <v>294</v>
      </c>
      <c r="D114" s="233">
        <v>6</v>
      </c>
      <c r="E114" s="233"/>
      <c r="F114" s="240">
        <f>E114*D114</f>
        <v>0</v>
      </c>
      <c r="G114" s="217"/>
      <c r="H114" s="217"/>
    </row>
    <row r="115" spans="1:8">
      <c r="A115" s="236"/>
      <c r="B115" s="220" t="s">
        <v>614</v>
      </c>
      <c r="C115" s="228" t="s">
        <v>294</v>
      </c>
      <c r="D115" s="229">
        <v>1</v>
      </c>
      <c r="E115" s="234"/>
      <c r="F115" s="240">
        <f>E115*D115</f>
        <v>0</v>
      </c>
      <c r="G115" s="217"/>
      <c r="H115" s="217"/>
    </row>
    <row r="116" spans="1:8" ht="26.4">
      <c r="A116" s="236" t="s">
        <v>628</v>
      </c>
      <c r="B116" s="238" t="s">
        <v>629</v>
      </c>
      <c r="C116" s="228" t="s">
        <v>64</v>
      </c>
      <c r="D116" s="229">
        <v>1</v>
      </c>
      <c r="E116" s="234"/>
      <c r="F116" s="206">
        <f>E116*D116</f>
        <v>0</v>
      </c>
      <c r="G116" s="217"/>
      <c r="H116" s="217"/>
    </row>
    <row r="117" spans="1:8" ht="26.4">
      <c r="A117" s="241" t="s">
        <v>630</v>
      </c>
      <c r="B117" s="231" t="s">
        <v>631</v>
      </c>
      <c r="C117" s="221"/>
      <c r="D117" s="224"/>
      <c r="E117" s="224"/>
      <c r="F117" s="206"/>
      <c r="G117" s="217"/>
      <c r="H117" s="217"/>
    </row>
    <row r="118" spans="1:8">
      <c r="A118" s="236"/>
      <c r="B118" s="238" t="s">
        <v>632</v>
      </c>
      <c r="C118" s="228" t="s">
        <v>294</v>
      </c>
      <c r="D118" s="229">
        <v>1</v>
      </c>
      <c r="E118" s="222"/>
      <c r="F118" s="206">
        <f>E118*D118</f>
        <v>0</v>
      </c>
      <c r="G118" s="217"/>
      <c r="H118" s="217"/>
    </row>
    <row r="119" spans="1:8" ht="26.4">
      <c r="A119" s="219" t="s">
        <v>633</v>
      </c>
      <c r="B119" s="237" t="s">
        <v>634</v>
      </c>
      <c r="C119" s="228"/>
      <c r="D119" s="228"/>
      <c r="E119" s="224"/>
      <c r="F119" s="206"/>
      <c r="G119" s="217"/>
      <c r="H119" s="217"/>
    </row>
    <row r="120" spans="1:8">
      <c r="A120" s="219"/>
      <c r="B120" s="238" t="s">
        <v>635</v>
      </c>
      <c r="C120" s="228" t="s">
        <v>294</v>
      </c>
      <c r="D120" s="229">
        <v>1</v>
      </c>
      <c r="E120" s="222"/>
      <c r="F120" s="206">
        <f>E120*D120</f>
        <v>0</v>
      </c>
      <c r="G120" s="217"/>
      <c r="H120" s="217"/>
    </row>
    <row r="121" spans="1:8">
      <c r="A121" s="219"/>
      <c r="B121" s="238" t="s">
        <v>636</v>
      </c>
      <c r="C121" s="228" t="s">
        <v>294</v>
      </c>
      <c r="D121" s="229">
        <v>1</v>
      </c>
      <c r="E121" s="222"/>
      <c r="F121" s="206">
        <f>E121*D121</f>
        <v>0</v>
      </c>
      <c r="G121" s="217"/>
      <c r="H121" s="217"/>
    </row>
    <row r="122" spans="1:8" ht="26.4">
      <c r="A122" s="219" t="s">
        <v>637</v>
      </c>
      <c r="B122" s="231" t="s">
        <v>638</v>
      </c>
      <c r="C122" s="220" t="s">
        <v>294</v>
      </c>
      <c r="D122" s="233">
        <v>4</v>
      </c>
      <c r="E122" s="233"/>
      <c r="F122" s="206">
        <f>E122*D122</f>
        <v>0</v>
      </c>
      <c r="G122" s="217"/>
      <c r="H122" s="217"/>
    </row>
    <row r="123" spans="1:8" ht="26.4">
      <c r="A123" s="219" t="s">
        <v>639</v>
      </c>
      <c r="B123" s="242" t="s">
        <v>640</v>
      </c>
      <c r="C123" s="220"/>
      <c r="D123" s="233"/>
      <c r="E123" s="233"/>
      <c r="F123" s="206"/>
      <c r="G123" s="217"/>
      <c r="H123" s="217"/>
    </row>
    <row r="124" spans="1:8">
      <c r="A124" s="219"/>
      <c r="B124" s="202" t="s">
        <v>641</v>
      </c>
      <c r="C124" s="220" t="s">
        <v>294</v>
      </c>
      <c r="D124" s="233">
        <v>4</v>
      </c>
      <c r="E124" s="233"/>
      <c r="F124" s="206">
        <f>E124*D124</f>
        <v>0</v>
      </c>
      <c r="G124" s="217"/>
      <c r="H124" s="217"/>
    </row>
    <row r="125" spans="1:8" ht="26.4">
      <c r="A125" s="219" t="s">
        <v>642</v>
      </c>
      <c r="B125" s="238" t="s">
        <v>643</v>
      </c>
      <c r="C125" s="228" t="s">
        <v>294</v>
      </c>
      <c r="D125" s="229">
        <v>1</v>
      </c>
      <c r="E125" s="222"/>
      <c r="F125" s="206">
        <f>E125*D125</f>
        <v>0</v>
      </c>
      <c r="G125" s="217"/>
      <c r="H125" s="217"/>
    </row>
    <row r="126" spans="1:8">
      <c r="A126" s="219"/>
      <c r="B126" s="242" t="s">
        <v>644</v>
      </c>
      <c r="C126" s="220"/>
      <c r="D126" s="233"/>
      <c r="E126" s="233"/>
      <c r="F126" s="240"/>
      <c r="G126" s="217"/>
      <c r="H126" s="217"/>
    </row>
    <row r="127" spans="1:8">
      <c r="A127" s="219"/>
      <c r="B127" s="202" t="s">
        <v>645</v>
      </c>
      <c r="C127" s="228" t="s">
        <v>539</v>
      </c>
      <c r="D127" s="202">
        <v>3</v>
      </c>
      <c r="E127" s="222"/>
      <c r="F127" s="206">
        <f>E127*D127</f>
        <v>0</v>
      </c>
      <c r="G127" s="217"/>
      <c r="H127" s="217"/>
    </row>
    <row r="128" spans="1:8">
      <c r="A128" s="219"/>
      <c r="B128" s="202" t="s">
        <v>646</v>
      </c>
      <c r="C128" s="228" t="s">
        <v>539</v>
      </c>
      <c r="D128" s="202">
        <v>2</v>
      </c>
      <c r="E128" s="222"/>
      <c r="F128" s="206">
        <f>E128*D128</f>
        <v>0</v>
      </c>
      <c r="G128" s="217"/>
      <c r="H128" s="217"/>
    </row>
    <row r="129" spans="1:8">
      <c r="A129" s="219"/>
      <c r="B129" s="202" t="s">
        <v>647</v>
      </c>
      <c r="C129" s="220" t="s">
        <v>539</v>
      </c>
      <c r="D129" s="233">
        <v>5</v>
      </c>
      <c r="E129" s="233"/>
      <c r="F129" s="206">
        <f>E129*D129</f>
        <v>0</v>
      </c>
      <c r="G129" s="217"/>
      <c r="H129" s="217"/>
    </row>
    <row r="130" spans="1:8">
      <c r="A130" s="219"/>
      <c r="B130" s="202" t="s">
        <v>648</v>
      </c>
      <c r="C130" s="228" t="s">
        <v>539</v>
      </c>
      <c r="D130" s="202">
        <v>5</v>
      </c>
      <c r="E130" s="233"/>
      <c r="F130" s="206">
        <f>E130*D130</f>
        <v>0</v>
      </c>
      <c r="G130" s="217"/>
      <c r="H130" s="217"/>
    </row>
    <row r="131" spans="1:8">
      <c r="A131" s="219"/>
      <c r="B131" s="202" t="s">
        <v>649</v>
      </c>
      <c r="C131" s="228" t="s">
        <v>539</v>
      </c>
      <c r="D131" s="202">
        <v>31</v>
      </c>
      <c r="E131" s="222"/>
      <c r="F131" s="206">
        <f>E131*D131</f>
        <v>0</v>
      </c>
      <c r="G131" s="217"/>
      <c r="H131" s="217"/>
    </row>
    <row r="132" spans="1:8">
      <c r="A132" s="219"/>
      <c r="B132" s="243" t="s">
        <v>650</v>
      </c>
      <c r="C132" s="228"/>
      <c r="D132" s="228"/>
      <c r="E132" s="224"/>
      <c r="F132" s="206"/>
      <c r="G132" s="217"/>
      <c r="H132" s="217"/>
    </row>
    <row r="133" spans="1:8">
      <c r="A133" s="219"/>
      <c r="B133" s="202" t="s">
        <v>651</v>
      </c>
      <c r="C133" s="221" t="s">
        <v>539</v>
      </c>
      <c r="D133" s="221">
        <v>42</v>
      </c>
      <c r="E133" s="224"/>
      <c r="F133" s="240">
        <f>E133*D133</f>
        <v>0</v>
      </c>
      <c r="G133" s="217"/>
      <c r="H133" s="217"/>
    </row>
    <row r="134" spans="1:8">
      <c r="A134" s="219"/>
      <c r="B134" s="202" t="s">
        <v>652</v>
      </c>
      <c r="C134" s="220" t="s">
        <v>539</v>
      </c>
      <c r="D134" s="233">
        <v>89</v>
      </c>
      <c r="E134" s="233"/>
      <c r="F134" s="240">
        <f>E134*D134</f>
        <v>0</v>
      </c>
      <c r="G134" s="217"/>
      <c r="H134" s="217"/>
    </row>
    <row r="135" spans="1:8">
      <c r="A135" s="219"/>
      <c r="B135" s="202" t="s">
        <v>653</v>
      </c>
      <c r="C135" s="220" t="s">
        <v>539</v>
      </c>
      <c r="D135" s="233">
        <v>81</v>
      </c>
      <c r="E135" s="233"/>
      <c r="F135" s="240">
        <f>E135*D135</f>
        <v>0</v>
      </c>
      <c r="G135" s="217"/>
      <c r="H135" s="217"/>
    </row>
    <row r="136" spans="1:8">
      <c r="A136" s="219"/>
      <c r="B136" s="202" t="s">
        <v>654</v>
      </c>
      <c r="C136" s="220" t="s">
        <v>539</v>
      </c>
      <c r="D136" s="233">
        <v>90</v>
      </c>
      <c r="E136" s="233"/>
      <c r="F136" s="240">
        <f>E136*D136</f>
        <v>0</v>
      </c>
      <c r="G136" s="217"/>
      <c r="H136" s="217"/>
    </row>
    <row r="137" spans="1:8">
      <c r="A137" s="219"/>
      <c r="B137" s="202" t="s">
        <v>655</v>
      </c>
      <c r="C137" s="220" t="s">
        <v>539</v>
      </c>
      <c r="D137" s="233">
        <v>34</v>
      </c>
      <c r="E137" s="233"/>
      <c r="F137" s="240">
        <f>E137*D137</f>
        <v>0</v>
      </c>
      <c r="G137" s="217"/>
      <c r="H137" s="217"/>
    </row>
    <row r="138" spans="1:8" ht="26.4">
      <c r="A138" s="219"/>
      <c r="B138" s="242" t="s">
        <v>656</v>
      </c>
      <c r="C138" s="221"/>
      <c r="D138" s="221"/>
      <c r="E138" s="224"/>
      <c r="F138" s="206"/>
      <c r="G138" s="217"/>
      <c r="H138" s="217"/>
    </row>
    <row r="139" spans="1:8">
      <c r="A139" s="219"/>
      <c r="B139" s="244" t="s">
        <v>657</v>
      </c>
      <c r="C139" s="220" t="s">
        <v>539</v>
      </c>
      <c r="D139" s="233">
        <v>15</v>
      </c>
      <c r="E139" s="233"/>
      <c r="F139" s="206">
        <f>E139*D139</f>
        <v>0</v>
      </c>
      <c r="G139" s="217"/>
      <c r="H139" s="217"/>
    </row>
    <row r="140" spans="1:8">
      <c r="A140" s="219"/>
      <c r="B140" s="244" t="s">
        <v>658</v>
      </c>
      <c r="C140" s="220" t="s">
        <v>539</v>
      </c>
      <c r="D140" s="233">
        <v>3</v>
      </c>
      <c r="E140" s="233"/>
      <c r="F140" s="206">
        <f>E140*D140</f>
        <v>0</v>
      </c>
      <c r="G140" s="217"/>
      <c r="H140" s="217"/>
    </row>
    <row r="141" spans="1:8">
      <c r="A141" s="219"/>
      <c r="B141" s="244" t="s">
        <v>659</v>
      </c>
      <c r="C141" s="220" t="s">
        <v>539</v>
      </c>
      <c r="D141" s="233">
        <v>3</v>
      </c>
      <c r="E141" s="233"/>
      <c r="F141" s="206">
        <f>E141*D141</f>
        <v>0</v>
      </c>
      <c r="G141" s="217"/>
      <c r="H141" s="217"/>
    </row>
    <row r="142" spans="1:8">
      <c r="A142" s="219"/>
      <c r="B142" s="242" t="s">
        <v>660</v>
      </c>
      <c r="C142" s="220"/>
      <c r="D142" s="233"/>
      <c r="E142" s="233"/>
      <c r="F142" s="240"/>
      <c r="G142" s="217"/>
      <c r="H142" s="217"/>
    </row>
    <row r="143" spans="1:8">
      <c r="A143" s="219"/>
      <c r="B143" s="244" t="s">
        <v>661</v>
      </c>
      <c r="C143" s="220" t="s">
        <v>539</v>
      </c>
      <c r="D143" s="233">
        <v>6</v>
      </c>
      <c r="E143" s="233"/>
      <c r="F143" s="206">
        <f>E143*D143</f>
        <v>0</v>
      </c>
      <c r="G143" s="217"/>
      <c r="H143" s="217"/>
    </row>
    <row r="144" spans="1:8">
      <c r="A144" s="219"/>
      <c r="B144" s="244" t="s">
        <v>657</v>
      </c>
      <c r="C144" s="220" t="s">
        <v>539</v>
      </c>
      <c r="D144" s="233">
        <v>13</v>
      </c>
      <c r="E144" s="233"/>
      <c r="F144" s="206">
        <f>E144*D144</f>
        <v>0</v>
      </c>
      <c r="G144" s="217"/>
      <c r="H144" s="217"/>
    </row>
    <row r="145" spans="1:8">
      <c r="A145" s="236"/>
      <c r="B145" s="202" t="s">
        <v>662</v>
      </c>
      <c r="C145" s="220" t="s">
        <v>86</v>
      </c>
      <c r="D145" s="233">
        <v>108</v>
      </c>
      <c r="E145" s="233"/>
      <c r="F145" s="206">
        <f>E145*D145</f>
        <v>0</v>
      </c>
      <c r="G145" s="217"/>
      <c r="H145" s="217"/>
    </row>
    <row r="146" spans="1:8" ht="26.4">
      <c r="A146" s="236"/>
      <c r="B146" s="202" t="s">
        <v>663</v>
      </c>
      <c r="C146" s="220" t="s">
        <v>86</v>
      </c>
      <c r="D146" s="233">
        <v>240</v>
      </c>
      <c r="E146" s="233"/>
      <c r="F146" s="206">
        <f>E146*D146</f>
        <v>0</v>
      </c>
      <c r="G146" s="217"/>
      <c r="H146" s="217"/>
    </row>
    <row r="147" spans="1:8" ht="26.4">
      <c r="A147" s="236"/>
      <c r="B147" s="202" t="s">
        <v>664</v>
      </c>
      <c r="C147" s="220" t="s">
        <v>86</v>
      </c>
      <c r="D147" s="233">
        <v>8</v>
      </c>
      <c r="E147" s="233"/>
      <c r="F147" s="206">
        <f>E147*D147</f>
        <v>0</v>
      </c>
      <c r="G147" s="217"/>
      <c r="H147" s="217"/>
    </row>
    <row r="148" spans="1:8">
      <c r="A148" s="236"/>
      <c r="B148" s="202" t="s">
        <v>665</v>
      </c>
      <c r="C148" s="220" t="s">
        <v>294</v>
      </c>
      <c r="D148" s="233">
        <v>10</v>
      </c>
      <c r="E148" s="233"/>
      <c r="F148" s="206">
        <f t="shared" ref="F148:F156" si="2">E148*D148</f>
        <v>0</v>
      </c>
      <c r="G148" s="217"/>
      <c r="H148" s="217"/>
    </row>
    <row r="149" spans="1:8">
      <c r="A149" s="236"/>
      <c r="B149" s="202" t="s">
        <v>666</v>
      </c>
      <c r="C149" s="220" t="s">
        <v>294</v>
      </c>
      <c r="D149" s="233">
        <v>1</v>
      </c>
      <c r="E149" s="233"/>
      <c r="F149" s="206">
        <f>E149*D149</f>
        <v>0</v>
      </c>
      <c r="G149" s="217"/>
      <c r="H149" s="217"/>
    </row>
    <row r="150" spans="1:8">
      <c r="A150" s="236"/>
      <c r="B150" s="202" t="s">
        <v>667</v>
      </c>
      <c r="C150" s="220" t="s">
        <v>86</v>
      </c>
      <c r="D150" s="233">
        <v>35</v>
      </c>
      <c r="E150" s="233"/>
      <c r="F150" s="206">
        <f t="shared" si="2"/>
        <v>0</v>
      </c>
      <c r="G150" s="217"/>
      <c r="H150" s="217"/>
    </row>
    <row r="151" spans="1:8">
      <c r="A151" s="236"/>
      <c r="B151" s="202" t="s">
        <v>668</v>
      </c>
      <c r="C151" s="220" t="s">
        <v>495</v>
      </c>
      <c r="D151" s="233">
        <v>600</v>
      </c>
      <c r="E151" s="233"/>
      <c r="F151" s="206">
        <f t="shared" si="2"/>
        <v>0</v>
      </c>
      <c r="G151" s="217"/>
      <c r="H151" s="217"/>
    </row>
    <row r="152" spans="1:8">
      <c r="A152" s="236"/>
      <c r="B152" s="202" t="s">
        <v>669</v>
      </c>
      <c r="C152" s="220" t="s">
        <v>294</v>
      </c>
      <c r="D152" s="233">
        <v>1</v>
      </c>
      <c r="E152" s="233"/>
      <c r="F152" s="206">
        <f t="shared" si="2"/>
        <v>0</v>
      </c>
      <c r="G152" s="217"/>
      <c r="H152" s="217"/>
    </row>
    <row r="153" spans="1:8">
      <c r="A153" s="236"/>
      <c r="B153" s="202" t="s">
        <v>670</v>
      </c>
      <c r="C153" s="220" t="s">
        <v>294</v>
      </c>
      <c r="D153" s="233">
        <v>1</v>
      </c>
      <c r="E153" s="233"/>
      <c r="F153" s="206">
        <f t="shared" si="2"/>
        <v>0</v>
      </c>
      <c r="G153" s="217"/>
      <c r="H153" s="217"/>
    </row>
    <row r="154" spans="1:8">
      <c r="A154" s="236"/>
      <c r="B154" s="202" t="s">
        <v>671</v>
      </c>
      <c r="C154" s="220" t="s">
        <v>294</v>
      </c>
      <c r="D154" s="233">
        <v>1</v>
      </c>
      <c r="E154" s="233"/>
      <c r="F154" s="206">
        <f t="shared" si="2"/>
        <v>0</v>
      </c>
      <c r="G154" s="217"/>
      <c r="H154" s="217"/>
    </row>
    <row r="155" spans="1:8">
      <c r="A155" s="236"/>
      <c r="B155" s="202" t="s">
        <v>672</v>
      </c>
      <c r="C155" s="220" t="s">
        <v>294</v>
      </c>
      <c r="D155" s="233">
        <v>1</v>
      </c>
      <c r="E155" s="233"/>
      <c r="F155" s="206">
        <f t="shared" si="2"/>
        <v>0</v>
      </c>
      <c r="G155" s="217"/>
      <c r="H155" s="217"/>
    </row>
    <row r="156" spans="1:8" ht="27" thickBot="1">
      <c r="A156" s="236"/>
      <c r="B156" s="202" t="s">
        <v>673</v>
      </c>
      <c r="C156" s="220" t="s">
        <v>294</v>
      </c>
      <c r="D156" s="233">
        <v>1</v>
      </c>
      <c r="E156" s="233"/>
      <c r="F156" s="206">
        <f t="shared" si="2"/>
        <v>0</v>
      </c>
      <c r="G156" s="217"/>
      <c r="H156" s="217"/>
    </row>
    <row r="157" spans="1:8" ht="14.4" thickBot="1">
      <c r="A157" s="208"/>
      <c r="B157" s="209" t="s">
        <v>546</v>
      </c>
      <c r="C157" s="210"/>
      <c r="D157" s="210"/>
      <c r="E157" s="211"/>
      <c r="F157" s="212">
        <f>SUM(F19:F156)</f>
        <v>0</v>
      </c>
      <c r="G157" s="217"/>
      <c r="H157" s="217"/>
    </row>
    <row r="158" spans="1:8" ht="15.6">
      <c r="A158" s="245"/>
      <c r="B158" s="213"/>
      <c r="C158" s="214"/>
      <c r="D158" s="215"/>
      <c r="E158" s="215"/>
      <c r="F158" s="216"/>
      <c r="G158" s="217"/>
      <c r="H158" s="217"/>
    </row>
    <row r="159" spans="1:8">
      <c r="A159" s="246" t="s">
        <v>674</v>
      </c>
      <c r="B159" s="202"/>
      <c r="C159" s="220"/>
      <c r="D159" s="233"/>
      <c r="E159" s="233"/>
      <c r="F159" s="206"/>
      <c r="G159" s="217"/>
      <c r="H159" s="217"/>
    </row>
    <row r="160" spans="1:8" ht="52.8">
      <c r="A160" s="247" t="s">
        <v>675</v>
      </c>
      <c r="B160" s="229" t="s">
        <v>676</v>
      </c>
      <c r="C160" s="248" t="s">
        <v>294</v>
      </c>
      <c r="D160" s="248">
        <v>1</v>
      </c>
      <c r="E160" s="233"/>
      <c r="F160" s="249">
        <f>E160*D160</f>
        <v>0</v>
      </c>
      <c r="G160" s="217"/>
      <c r="H160" s="217"/>
    </row>
    <row r="161" spans="1:8">
      <c r="A161" s="247"/>
      <c r="B161" s="229" t="s">
        <v>677</v>
      </c>
      <c r="C161" s="248" t="s">
        <v>294</v>
      </c>
      <c r="D161" s="248">
        <v>1</v>
      </c>
      <c r="E161" s="233"/>
      <c r="F161" s="249">
        <f t="shared" ref="F161:F166" si="3">E161*D161</f>
        <v>0</v>
      </c>
      <c r="G161" s="217"/>
      <c r="H161" s="217"/>
    </row>
    <row r="162" spans="1:8" ht="39.6">
      <c r="A162" s="247" t="s">
        <v>678</v>
      </c>
      <c r="B162" s="250" t="s">
        <v>679</v>
      </c>
      <c r="C162" s="248" t="s">
        <v>294</v>
      </c>
      <c r="D162" s="248">
        <v>2</v>
      </c>
      <c r="E162" s="233"/>
      <c r="F162" s="249">
        <f t="shared" si="3"/>
        <v>0</v>
      </c>
      <c r="G162" s="217"/>
      <c r="H162" s="217"/>
    </row>
    <row r="163" spans="1:8">
      <c r="A163" s="247"/>
      <c r="B163" s="250" t="s">
        <v>680</v>
      </c>
      <c r="C163" s="248" t="s">
        <v>294</v>
      </c>
      <c r="D163" s="248">
        <v>2</v>
      </c>
      <c r="E163" s="233"/>
      <c r="F163" s="249">
        <f t="shared" si="3"/>
        <v>0</v>
      </c>
      <c r="G163" s="217"/>
      <c r="H163" s="217"/>
    </row>
    <row r="164" spans="1:8">
      <c r="A164" s="247"/>
      <c r="B164" s="226" t="s">
        <v>681</v>
      </c>
      <c r="C164" s="248" t="s">
        <v>294</v>
      </c>
      <c r="D164" s="248">
        <v>2</v>
      </c>
      <c r="E164" s="233"/>
      <c r="F164" s="249">
        <f t="shared" si="3"/>
        <v>0</v>
      </c>
      <c r="G164" s="217"/>
      <c r="H164" s="217"/>
    </row>
    <row r="165" spans="1:8">
      <c r="A165" s="247"/>
      <c r="B165" s="226" t="s">
        <v>682</v>
      </c>
      <c r="C165" s="248" t="s">
        <v>294</v>
      </c>
      <c r="D165" s="248">
        <v>1</v>
      </c>
      <c r="E165" s="233"/>
      <c r="F165" s="249">
        <f t="shared" si="3"/>
        <v>0</v>
      </c>
      <c r="G165" s="217"/>
      <c r="H165" s="217"/>
    </row>
    <row r="166" spans="1:8" ht="26.4">
      <c r="A166" s="247"/>
      <c r="B166" s="226" t="s">
        <v>683</v>
      </c>
      <c r="C166" s="248" t="s">
        <v>294</v>
      </c>
      <c r="D166" s="248">
        <v>1</v>
      </c>
      <c r="E166" s="233"/>
      <c r="F166" s="249">
        <f t="shared" si="3"/>
        <v>0</v>
      </c>
      <c r="G166" s="217"/>
      <c r="H166" s="217"/>
    </row>
    <row r="167" spans="1:8" ht="39.6">
      <c r="A167" s="247" t="s">
        <v>684</v>
      </c>
      <c r="B167" s="225" t="s">
        <v>685</v>
      </c>
      <c r="C167" s="248" t="s">
        <v>294</v>
      </c>
      <c r="D167" s="248">
        <v>1</v>
      </c>
      <c r="E167" s="233"/>
      <c r="F167" s="249"/>
      <c r="G167" s="217"/>
      <c r="H167" s="217"/>
    </row>
    <row r="168" spans="1:8">
      <c r="A168" s="247"/>
      <c r="B168" s="229" t="s">
        <v>677</v>
      </c>
      <c r="C168" s="248" t="s">
        <v>294</v>
      </c>
      <c r="D168" s="248">
        <v>1</v>
      </c>
      <c r="E168" s="233"/>
      <c r="F168" s="249">
        <f>E168*D168</f>
        <v>0</v>
      </c>
      <c r="G168" s="217"/>
      <c r="H168" s="217"/>
    </row>
    <row r="169" spans="1:8" ht="39.6">
      <c r="A169" s="247" t="s">
        <v>686</v>
      </c>
      <c r="B169" s="225" t="s">
        <v>687</v>
      </c>
      <c r="C169" s="248"/>
      <c r="D169" s="248"/>
      <c r="E169" s="233"/>
      <c r="F169" s="249"/>
      <c r="G169" s="217"/>
      <c r="H169" s="217"/>
    </row>
    <row r="170" spans="1:8">
      <c r="A170" s="247"/>
      <c r="B170" s="225" t="s">
        <v>688</v>
      </c>
      <c r="C170" s="221" t="s">
        <v>294</v>
      </c>
      <c r="D170" s="220">
        <v>1</v>
      </c>
      <c r="E170" s="234"/>
      <c r="F170" s="206">
        <f>E170*D170</f>
        <v>0</v>
      </c>
      <c r="G170" s="217"/>
      <c r="H170" s="217"/>
    </row>
    <row r="171" spans="1:8" ht="26.4">
      <c r="A171" s="247"/>
      <c r="B171" s="226" t="s">
        <v>683</v>
      </c>
      <c r="C171" s="248" t="s">
        <v>294</v>
      </c>
      <c r="D171" s="248">
        <v>1</v>
      </c>
      <c r="E171" s="233"/>
      <c r="F171" s="249">
        <f>E171*D171</f>
        <v>0</v>
      </c>
      <c r="G171" s="217"/>
      <c r="H171" s="217"/>
    </row>
    <row r="172" spans="1:8" ht="66">
      <c r="A172" s="247" t="s">
        <v>689</v>
      </c>
      <c r="B172" s="220" t="s">
        <v>690</v>
      </c>
      <c r="C172" s="248" t="s">
        <v>294</v>
      </c>
      <c r="D172" s="248">
        <v>1</v>
      </c>
      <c r="E172" s="233"/>
      <c r="F172" s="249"/>
      <c r="G172" s="217"/>
      <c r="H172" s="217"/>
    </row>
    <row r="173" spans="1:8" ht="26.4">
      <c r="A173" s="247" t="s">
        <v>691</v>
      </c>
      <c r="B173" s="202" t="s">
        <v>692</v>
      </c>
      <c r="C173" s="202" t="s">
        <v>294</v>
      </c>
      <c r="D173" s="220">
        <v>1</v>
      </c>
      <c r="E173" s="234"/>
      <c r="F173" s="206">
        <f t="shared" ref="F173:F188" si="4">E173*D173</f>
        <v>0</v>
      </c>
      <c r="G173" s="217"/>
      <c r="H173" s="217"/>
    </row>
    <row r="174" spans="1:8" ht="26.4">
      <c r="A174" s="247"/>
      <c r="B174" s="202" t="s">
        <v>693</v>
      </c>
      <c r="C174" s="202" t="s">
        <v>294</v>
      </c>
      <c r="D174" s="220">
        <v>1</v>
      </c>
      <c r="E174" s="234"/>
      <c r="F174" s="206">
        <f t="shared" si="4"/>
        <v>0</v>
      </c>
      <c r="G174" s="217"/>
      <c r="H174" s="217"/>
    </row>
    <row r="175" spans="1:8" ht="26.4">
      <c r="A175" s="247"/>
      <c r="B175" s="202" t="s">
        <v>694</v>
      </c>
      <c r="C175" s="251" t="s">
        <v>294</v>
      </c>
      <c r="D175" s="220">
        <v>1</v>
      </c>
      <c r="E175" s="234"/>
      <c r="F175" s="206">
        <f t="shared" si="4"/>
        <v>0</v>
      </c>
      <c r="G175" s="217"/>
      <c r="H175" s="217"/>
    </row>
    <row r="176" spans="1:8" ht="26.4">
      <c r="A176" s="247"/>
      <c r="B176" s="226" t="s">
        <v>683</v>
      </c>
      <c r="C176" s="248" t="s">
        <v>294</v>
      </c>
      <c r="D176" s="248">
        <v>1</v>
      </c>
      <c r="E176" s="233"/>
      <c r="F176" s="249">
        <f t="shared" si="4"/>
        <v>0</v>
      </c>
      <c r="G176" s="217"/>
      <c r="H176" s="217"/>
    </row>
    <row r="177" spans="1:8">
      <c r="A177" s="252"/>
      <c r="B177" s="226" t="s">
        <v>695</v>
      </c>
      <c r="C177" s="248" t="s">
        <v>294</v>
      </c>
      <c r="D177" s="248">
        <v>3</v>
      </c>
      <c r="E177" s="233"/>
      <c r="F177" s="249">
        <f t="shared" si="4"/>
        <v>0</v>
      </c>
      <c r="G177" s="217"/>
      <c r="H177" s="217"/>
    </row>
    <row r="178" spans="1:8" ht="39.6">
      <c r="A178" s="252"/>
      <c r="B178" s="226" t="s">
        <v>696</v>
      </c>
      <c r="C178" s="248" t="s">
        <v>539</v>
      </c>
      <c r="D178" s="233">
        <v>32</v>
      </c>
      <c r="E178" s="233"/>
      <c r="F178" s="249">
        <f t="shared" si="4"/>
        <v>0</v>
      </c>
      <c r="G178" s="217"/>
      <c r="H178" s="217"/>
    </row>
    <row r="179" spans="1:8" ht="39.6">
      <c r="A179" s="252"/>
      <c r="B179" s="226" t="s">
        <v>697</v>
      </c>
      <c r="C179" s="248" t="s">
        <v>539</v>
      </c>
      <c r="D179" s="233">
        <v>14</v>
      </c>
      <c r="E179" s="233"/>
      <c r="F179" s="249">
        <f t="shared" si="4"/>
        <v>0</v>
      </c>
      <c r="G179" s="217"/>
      <c r="H179" s="217"/>
    </row>
    <row r="180" spans="1:8">
      <c r="A180" s="252"/>
      <c r="B180" s="226" t="s">
        <v>698</v>
      </c>
      <c r="C180" s="248" t="s">
        <v>294</v>
      </c>
      <c r="D180" s="233">
        <v>1</v>
      </c>
      <c r="E180" s="233"/>
      <c r="F180" s="249">
        <f t="shared" si="4"/>
        <v>0</v>
      </c>
      <c r="G180" s="217"/>
      <c r="H180" s="217"/>
    </row>
    <row r="181" spans="1:8">
      <c r="A181" s="252"/>
      <c r="B181" s="202" t="s">
        <v>699</v>
      </c>
      <c r="C181" s="220" t="s">
        <v>294</v>
      </c>
      <c r="D181" s="233">
        <v>3</v>
      </c>
      <c r="E181" s="233"/>
      <c r="F181" s="206">
        <f t="shared" si="4"/>
        <v>0</v>
      </c>
      <c r="G181" s="217"/>
      <c r="H181" s="217"/>
    </row>
    <row r="182" spans="1:8">
      <c r="A182" s="252"/>
      <c r="B182" s="220" t="s">
        <v>700</v>
      </c>
      <c r="C182" s="221" t="s">
        <v>294</v>
      </c>
      <c r="D182" s="233">
        <v>3</v>
      </c>
      <c r="E182" s="233"/>
      <c r="F182" s="206">
        <f t="shared" si="4"/>
        <v>0</v>
      </c>
      <c r="G182" s="217"/>
      <c r="H182" s="217"/>
    </row>
    <row r="183" spans="1:8">
      <c r="A183" s="252"/>
      <c r="B183" s="220" t="s">
        <v>701</v>
      </c>
      <c r="C183" s="221" t="s">
        <v>294</v>
      </c>
      <c r="D183" s="233">
        <v>7</v>
      </c>
      <c r="E183" s="233"/>
      <c r="F183" s="206">
        <f t="shared" si="4"/>
        <v>0</v>
      </c>
      <c r="G183" s="217"/>
      <c r="H183" s="217"/>
    </row>
    <row r="184" spans="1:8">
      <c r="A184" s="252"/>
      <c r="B184" s="220" t="s">
        <v>702</v>
      </c>
      <c r="C184" s="221" t="s">
        <v>64</v>
      </c>
      <c r="D184" s="233">
        <v>3</v>
      </c>
      <c r="E184" s="233"/>
      <c r="F184" s="206">
        <f t="shared" si="4"/>
        <v>0</v>
      </c>
      <c r="G184" s="217"/>
      <c r="H184" s="217"/>
    </row>
    <row r="185" spans="1:8">
      <c r="A185" s="236"/>
      <c r="B185" s="220" t="s">
        <v>703</v>
      </c>
      <c r="C185" s="220" t="s">
        <v>294</v>
      </c>
      <c r="D185" s="233">
        <v>3</v>
      </c>
      <c r="E185" s="233"/>
      <c r="F185" s="206">
        <f t="shared" si="4"/>
        <v>0</v>
      </c>
      <c r="G185" s="217"/>
      <c r="H185" s="217"/>
    </row>
    <row r="186" spans="1:8">
      <c r="A186" s="236"/>
      <c r="B186" s="220" t="s">
        <v>704</v>
      </c>
      <c r="C186" s="220" t="s">
        <v>294</v>
      </c>
      <c r="D186" s="233">
        <v>1</v>
      </c>
      <c r="E186" s="233"/>
      <c r="F186" s="206">
        <f t="shared" si="4"/>
        <v>0</v>
      </c>
      <c r="G186" s="217"/>
      <c r="H186" s="217"/>
    </row>
    <row r="187" spans="1:8">
      <c r="A187" s="236"/>
      <c r="B187" s="220" t="s">
        <v>705</v>
      </c>
      <c r="C187" s="220" t="s">
        <v>495</v>
      </c>
      <c r="D187" s="233">
        <v>120</v>
      </c>
      <c r="E187" s="233"/>
      <c r="F187" s="206">
        <f t="shared" si="4"/>
        <v>0</v>
      </c>
      <c r="G187" s="217"/>
      <c r="H187" s="217"/>
    </row>
    <row r="188" spans="1:8" ht="13.8" thickBot="1">
      <c r="A188" s="236"/>
      <c r="B188" s="202" t="s">
        <v>672</v>
      </c>
      <c r="C188" s="220" t="s">
        <v>294</v>
      </c>
      <c r="D188" s="233">
        <v>1</v>
      </c>
      <c r="E188" s="233"/>
      <c r="F188" s="206">
        <f t="shared" si="4"/>
        <v>0</v>
      </c>
      <c r="G188" s="217"/>
      <c r="H188" s="217"/>
    </row>
    <row r="189" spans="1:8" ht="14.4" thickBot="1">
      <c r="A189" s="208"/>
      <c r="B189" s="209" t="s">
        <v>546</v>
      </c>
      <c r="C189" s="210"/>
      <c r="D189" s="210"/>
      <c r="E189" s="211"/>
      <c r="F189" s="212">
        <f>SUM(F160:F188)</f>
        <v>0</v>
      </c>
      <c r="G189" s="217"/>
      <c r="H189" s="217"/>
    </row>
    <row r="190" spans="1:8" ht="15.6">
      <c r="A190" s="192"/>
      <c r="B190" s="213"/>
      <c r="C190" s="214"/>
      <c r="D190" s="215"/>
      <c r="E190" s="215"/>
      <c r="F190" s="216"/>
      <c r="G190" s="217"/>
      <c r="H190" s="217"/>
    </row>
    <row r="191" spans="1:8">
      <c r="A191" s="218" t="s">
        <v>706</v>
      </c>
      <c r="B191" s="213"/>
      <c r="C191" s="214"/>
      <c r="D191" s="215"/>
      <c r="E191" s="215"/>
      <c r="F191" s="216"/>
      <c r="G191" s="217"/>
      <c r="H191" s="217"/>
    </row>
    <row r="192" spans="1:8" ht="26.4">
      <c r="A192" s="230"/>
      <c r="B192" s="227" t="s">
        <v>707</v>
      </c>
      <c r="C192" s="220" t="s">
        <v>294</v>
      </c>
      <c r="D192" s="233">
        <v>1</v>
      </c>
      <c r="E192" s="234"/>
      <c r="F192" s="206">
        <f>E192*D192</f>
        <v>0</v>
      </c>
      <c r="G192" s="217"/>
      <c r="H192" s="217"/>
    </row>
    <row r="193" spans="1:8" ht="26.4">
      <c r="A193" s="219"/>
      <c r="B193" s="227" t="s">
        <v>708</v>
      </c>
      <c r="C193" s="220" t="s">
        <v>294</v>
      </c>
      <c r="D193" s="233">
        <v>1</v>
      </c>
      <c r="E193" s="234"/>
      <c r="F193" s="240">
        <f>E193*D193</f>
        <v>0</v>
      </c>
      <c r="G193" s="217"/>
      <c r="H193" s="217"/>
    </row>
    <row r="194" spans="1:8" ht="52.8">
      <c r="A194" s="219"/>
      <c r="B194" s="202" t="s">
        <v>709</v>
      </c>
      <c r="C194" s="233" t="s">
        <v>539</v>
      </c>
      <c r="D194" s="225">
        <v>6</v>
      </c>
      <c r="E194" s="233"/>
      <c r="F194" s="206">
        <f>E194*D194</f>
        <v>0</v>
      </c>
      <c r="G194" s="217"/>
      <c r="H194" s="217"/>
    </row>
    <row r="195" spans="1:8" ht="26.4">
      <c r="A195" s="219"/>
      <c r="B195" s="227" t="s">
        <v>710</v>
      </c>
      <c r="C195" s="233" t="s">
        <v>294</v>
      </c>
      <c r="D195" s="225">
        <v>1</v>
      </c>
      <c r="E195" s="234"/>
      <c r="F195" s="206">
        <f>E195*D195</f>
        <v>0</v>
      </c>
      <c r="G195" s="217"/>
      <c r="H195" s="217"/>
    </row>
    <row r="196" spans="1:8">
      <c r="A196" s="219"/>
      <c r="B196" s="202" t="s">
        <v>665</v>
      </c>
      <c r="C196" s="220" t="s">
        <v>294</v>
      </c>
      <c r="D196" s="233">
        <v>1</v>
      </c>
      <c r="E196" s="233"/>
      <c r="F196" s="240">
        <f t="shared" ref="F196:F201" si="5">E196*D196</f>
        <v>0</v>
      </c>
      <c r="G196" s="217"/>
      <c r="H196" s="217"/>
    </row>
    <row r="197" spans="1:8">
      <c r="A197" s="219"/>
      <c r="B197" s="202" t="s">
        <v>667</v>
      </c>
      <c r="C197" s="220" t="s">
        <v>86</v>
      </c>
      <c r="D197" s="233">
        <v>5</v>
      </c>
      <c r="E197" s="233"/>
      <c r="F197" s="240">
        <f t="shared" si="5"/>
        <v>0</v>
      </c>
      <c r="G197" s="217"/>
      <c r="H197" s="217"/>
    </row>
    <row r="198" spans="1:8">
      <c r="A198" s="219"/>
      <c r="B198" s="202" t="s">
        <v>668</v>
      </c>
      <c r="C198" s="220" t="s">
        <v>495</v>
      </c>
      <c r="D198" s="233">
        <v>25</v>
      </c>
      <c r="E198" s="233"/>
      <c r="F198" s="240">
        <f t="shared" si="5"/>
        <v>0</v>
      </c>
      <c r="G198" s="217"/>
      <c r="H198" s="217"/>
    </row>
    <row r="199" spans="1:8">
      <c r="A199" s="219"/>
      <c r="B199" s="202" t="s">
        <v>671</v>
      </c>
      <c r="C199" s="220" t="s">
        <v>294</v>
      </c>
      <c r="D199" s="233">
        <v>1</v>
      </c>
      <c r="E199" s="233"/>
      <c r="F199" s="240">
        <f t="shared" si="5"/>
        <v>0</v>
      </c>
      <c r="G199" s="217"/>
      <c r="H199" s="217"/>
    </row>
    <row r="200" spans="1:8">
      <c r="A200" s="219"/>
      <c r="B200" s="202" t="s">
        <v>711</v>
      </c>
      <c r="C200" s="220" t="s">
        <v>294</v>
      </c>
      <c r="D200" s="233">
        <v>1</v>
      </c>
      <c r="E200" s="233"/>
      <c r="F200" s="240">
        <f t="shared" si="5"/>
        <v>0</v>
      </c>
      <c r="G200" s="217"/>
      <c r="H200" s="217"/>
    </row>
    <row r="201" spans="1:8" ht="27" thickBot="1">
      <c r="A201" s="219"/>
      <c r="B201" s="202" t="s">
        <v>712</v>
      </c>
      <c r="C201" s="220" t="s">
        <v>294</v>
      </c>
      <c r="D201" s="233">
        <v>1</v>
      </c>
      <c r="E201" s="233"/>
      <c r="F201" s="240">
        <f t="shared" si="5"/>
        <v>0</v>
      </c>
      <c r="G201" s="217"/>
      <c r="H201" s="217"/>
    </row>
    <row r="202" spans="1:8" ht="14.4" thickBot="1">
      <c r="A202" s="208"/>
      <c r="B202" s="209" t="s">
        <v>546</v>
      </c>
      <c r="C202" s="210"/>
      <c r="D202" s="210"/>
      <c r="E202" s="211"/>
      <c r="F202" s="212">
        <f>SUM(F192:F201)</f>
        <v>0</v>
      </c>
      <c r="G202" s="217"/>
      <c r="H202" s="217"/>
    </row>
    <row r="203" spans="1:8" ht="13.8">
      <c r="A203" s="253"/>
      <c r="B203" s="254"/>
      <c r="C203" s="255"/>
      <c r="D203" s="255"/>
      <c r="E203" s="256"/>
      <c r="F203" s="257"/>
      <c r="G203" s="217"/>
      <c r="H203" s="217"/>
    </row>
    <row r="204" spans="1:8">
      <c r="A204" s="218" t="s">
        <v>713</v>
      </c>
      <c r="B204" s="213"/>
      <c r="C204" s="214"/>
      <c r="D204" s="215"/>
      <c r="E204" s="215"/>
      <c r="F204" s="258"/>
      <c r="G204" s="217"/>
      <c r="H204" s="217"/>
    </row>
    <row r="205" spans="1:8">
      <c r="A205" s="219"/>
      <c r="B205" s="220" t="s">
        <v>714</v>
      </c>
      <c r="C205" s="221" t="s">
        <v>715</v>
      </c>
      <c r="D205" s="221">
        <v>5</v>
      </c>
      <c r="E205" s="233"/>
      <c r="F205" s="206">
        <f t="shared" ref="F205:F219" si="6">E205*D205</f>
        <v>0</v>
      </c>
      <c r="G205" s="217"/>
      <c r="H205" s="217"/>
    </row>
    <row r="206" spans="1:8">
      <c r="A206" s="219"/>
      <c r="B206" s="220" t="s">
        <v>716</v>
      </c>
      <c r="C206" s="221" t="s">
        <v>294</v>
      </c>
      <c r="D206" s="221">
        <v>1</v>
      </c>
      <c r="E206" s="233"/>
      <c r="F206" s="206">
        <f t="shared" si="6"/>
        <v>0</v>
      </c>
      <c r="G206" s="217"/>
      <c r="H206" s="217"/>
    </row>
    <row r="207" spans="1:8">
      <c r="A207" s="219"/>
      <c r="B207" s="220" t="s">
        <v>717</v>
      </c>
      <c r="C207" s="233" t="s">
        <v>294</v>
      </c>
      <c r="D207" s="233">
        <v>1</v>
      </c>
      <c r="E207" s="233"/>
      <c r="F207" s="206">
        <f t="shared" si="6"/>
        <v>0</v>
      </c>
      <c r="G207" s="217"/>
      <c r="H207" s="217"/>
    </row>
    <row r="208" spans="1:8">
      <c r="A208" s="219"/>
      <c r="B208" s="220" t="s">
        <v>718</v>
      </c>
      <c r="C208" s="233" t="s">
        <v>719</v>
      </c>
      <c r="D208" s="233">
        <v>12</v>
      </c>
      <c r="E208" s="233"/>
      <c r="F208" s="206">
        <f t="shared" si="6"/>
        <v>0</v>
      </c>
      <c r="G208" s="217"/>
      <c r="H208" s="217"/>
    </row>
    <row r="209" spans="1:8">
      <c r="A209" s="219"/>
      <c r="B209" s="220" t="s">
        <v>720</v>
      </c>
      <c r="C209" s="233" t="s">
        <v>719</v>
      </c>
      <c r="D209" s="233">
        <v>30</v>
      </c>
      <c r="E209" s="233"/>
      <c r="F209" s="206">
        <f t="shared" si="6"/>
        <v>0</v>
      </c>
      <c r="G209" s="217"/>
      <c r="H209" s="217"/>
    </row>
    <row r="210" spans="1:8">
      <c r="A210" s="219"/>
      <c r="B210" s="225" t="s">
        <v>721</v>
      </c>
      <c r="C210" s="233" t="s">
        <v>294</v>
      </c>
      <c r="D210" s="233">
        <v>1</v>
      </c>
      <c r="E210" s="233"/>
      <c r="F210" s="206">
        <f t="shared" si="6"/>
        <v>0</v>
      </c>
      <c r="G210" s="217"/>
      <c r="H210" s="217"/>
    </row>
    <row r="211" spans="1:8">
      <c r="A211" s="219"/>
      <c r="B211" s="220" t="s">
        <v>722</v>
      </c>
      <c r="C211" s="233" t="s">
        <v>294</v>
      </c>
      <c r="D211" s="233">
        <v>1</v>
      </c>
      <c r="E211" s="233"/>
      <c r="F211" s="206">
        <f t="shared" si="6"/>
        <v>0</v>
      </c>
      <c r="G211" s="217"/>
      <c r="H211" s="217"/>
    </row>
    <row r="212" spans="1:8">
      <c r="A212" s="219"/>
      <c r="B212" s="220" t="s">
        <v>723</v>
      </c>
      <c r="C212" s="233" t="s">
        <v>294</v>
      </c>
      <c r="D212" s="233">
        <v>1</v>
      </c>
      <c r="E212" s="233"/>
      <c r="F212" s="206">
        <f t="shared" si="6"/>
        <v>0</v>
      </c>
      <c r="G212" s="217"/>
      <c r="H212" s="217"/>
    </row>
    <row r="213" spans="1:8">
      <c r="A213" s="219"/>
      <c r="B213" s="220" t="s">
        <v>724</v>
      </c>
      <c r="C213" s="233" t="s">
        <v>294</v>
      </c>
      <c r="D213" s="233">
        <v>1</v>
      </c>
      <c r="E213" s="233"/>
      <c r="F213" s="206">
        <f t="shared" si="6"/>
        <v>0</v>
      </c>
      <c r="G213" s="217"/>
      <c r="H213" s="217"/>
    </row>
    <row r="214" spans="1:8">
      <c r="A214" s="219"/>
      <c r="B214" s="220" t="s">
        <v>725</v>
      </c>
      <c r="C214" s="233" t="s">
        <v>294</v>
      </c>
      <c r="D214" s="233">
        <v>1</v>
      </c>
      <c r="E214" s="233"/>
      <c r="F214" s="206">
        <f t="shared" si="6"/>
        <v>0</v>
      </c>
      <c r="G214" s="217"/>
      <c r="H214" s="217"/>
    </row>
    <row r="215" spans="1:8">
      <c r="A215" s="219"/>
      <c r="B215" s="225" t="s">
        <v>726</v>
      </c>
      <c r="C215" s="233" t="s">
        <v>294</v>
      </c>
      <c r="D215" s="233">
        <v>1</v>
      </c>
      <c r="E215" s="233"/>
      <c r="F215" s="206">
        <f t="shared" si="6"/>
        <v>0</v>
      </c>
      <c r="G215" s="217"/>
      <c r="H215" s="217"/>
    </row>
    <row r="216" spans="1:8">
      <c r="A216" s="219"/>
      <c r="B216" s="220" t="s">
        <v>727</v>
      </c>
      <c r="C216" s="233" t="s">
        <v>294</v>
      </c>
      <c r="D216" s="233">
        <v>1</v>
      </c>
      <c r="E216" s="233"/>
      <c r="F216" s="206">
        <f t="shared" si="6"/>
        <v>0</v>
      </c>
      <c r="G216" s="217"/>
      <c r="H216" s="217"/>
    </row>
    <row r="217" spans="1:8">
      <c r="A217" s="219"/>
      <c r="B217" s="259" t="s">
        <v>728</v>
      </c>
      <c r="C217" s="260" t="s">
        <v>294</v>
      </c>
      <c r="D217" s="260">
        <v>1</v>
      </c>
      <c r="E217" s="260"/>
      <c r="F217" s="206">
        <f t="shared" si="6"/>
        <v>0</v>
      </c>
      <c r="G217" s="217"/>
      <c r="H217" s="217"/>
    </row>
    <row r="218" spans="1:8">
      <c r="A218" s="219"/>
      <c r="B218" s="227" t="s">
        <v>729</v>
      </c>
      <c r="C218" s="220" t="s">
        <v>294</v>
      </c>
      <c r="D218" s="233">
        <v>1</v>
      </c>
      <c r="E218" s="233"/>
      <c r="F218" s="206">
        <f t="shared" si="6"/>
        <v>0</v>
      </c>
      <c r="G218" s="217"/>
      <c r="H218" s="217"/>
    </row>
    <row r="219" spans="1:8" ht="13.8" thickBot="1">
      <c r="A219" s="261"/>
      <c r="B219" s="262" t="s">
        <v>730</v>
      </c>
      <c r="C219" s="263" t="s">
        <v>294</v>
      </c>
      <c r="D219" s="264">
        <v>1</v>
      </c>
      <c r="E219" s="264"/>
      <c r="F219" s="265">
        <f t="shared" si="6"/>
        <v>0</v>
      </c>
      <c r="G219" s="217"/>
      <c r="H219" s="217"/>
    </row>
    <row r="220" spans="1:8" ht="14.4" thickBot="1">
      <c r="A220" s="208"/>
      <c r="B220" s="209" t="s">
        <v>546</v>
      </c>
      <c r="C220" s="210"/>
      <c r="D220" s="210"/>
      <c r="E220" s="211"/>
      <c r="F220" s="212">
        <f>SUM(F205:F219)</f>
        <v>0</v>
      </c>
      <c r="G220" s="217"/>
      <c r="H220" s="217"/>
    </row>
    <row r="221" spans="1:8" ht="14.4" thickBot="1">
      <c r="A221" s="208"/>
      <c r="B221" s="209" t="s">
        <v>731</v>
      </c>
      <c r="C221" s="210"/>
      <c r="D221" s="210"/>
      <c r="E221" s="211"/>
      <c r="F221" s="212">
        <f>F220+F202+F189+F157+F16</f>
        <v>0</v>
      </c>
      <c r="G221" s="217"/>
      <c r="H221" s="217"/>
    </row>
    <row r="222" spans="1:8" ht="14.4" thickBot="1">
      <c r="A222" s="266"/>
      <c r="B222" s="267" t="s">
        <v>732</v>
      </c>
      <c r="C222" s="268"/>
      <c r="D222" s="268"/>
      <c r="E222" s="269"/>
      <c r="F222" s="270">
        <f>0.21*F221</f>
        <v>0</v>
      </c>
      <c r="G222" s="217"/>
      <c r="H222" s="217"/>
    </row>
    <row r="223" spans="1:8" ht="14.4" thickBot="1">
      <c r="A223" s="208"/>
      <c r="B223" s="209" t="s">
        <v>733</v>
      </c>
      <c r="C223" s="210"/>
      <c r="D223" s="210"/>
      <c r="E223" s="211"/>
      <c r="F223" s="271">
        <f>F222+F221</f>
        <v>0</v>
      </c>
      <c r="G223" s="217"/>
      <c r="H223" s="217"/>
    </row>
    <row r="224" spans="1:8" ht="26.4">
      <c r="A224" s="254"/>
      <c r="B224" s="213" t="s">
        <v>734</v>
      </c>
      <c r="C224" s="255"/>
      <c r="D224" s="255"/>
      <c r="E224" s="256"/>
      <c r="F224" s="254"/>
    </row>
    <row r="225" spans="1:6" ht="26.4">
      <c r="A225" s="254"/>
      <c r="B225" s="213" t="s">
        <v>735</v>
      </c>
      <c r="C225" s="255"/>
      <c r="D225" s="255"/>
      <c r="E225" s="256"/>
      <c r="F225" s="254"/>
    </row>
    <row r="226" spans="1:6">
      <c r="B226" s="273" t="s">
        <v>736</v>
      </c>
    </row>
    <row r="227" spans="1:6">
      <c r="B227" s="273" t="s">
        <v>737</v>
      </c>
    </row>
  </sheetData>
  <pageMargins left="0.25" right="0.25" top="0.75" bottom="0.75" header="0.3" footer="0.3"/>
  <pageSetup paperSize="9" scale="95" orientation="portrait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39</vt:i4>
      </vt:variant>
    </vt:vector>
  </HeadingPairs>
  <TitlesOfParts>
    <vt:vector size="48" baseType="lpstr">
      <vt:lpstr>titul</vt:lpstr>
      <vt:lpstr>Krycí list</vt:lpstr>
      <vt:lpstr>Rekapitulace</vt:lpstr>
      <vt:lpstr>Položky</vt:lpstr>
      <vt:lpstr>SO 01 ZTI</vt:lpstr>
      <vt:lpstr>SO 01 plyn</vt:lpstr>
      <vt:lpstr>SO 01 - UT</vt:lpstr>
      <vt:lpstr>SO 01 elektro</vt:lpstr>
      <vt:lpstr>SO 01 - VZT,klima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'SO 01 - VZT,klima'!Oblast_tisku</vt:lpstr>
      <vt:lpstr>'SO 01 plyn'!Oblast_tisku</vt:lpstr>
      <vt:lpstr>'SO 01 ZTI'!Oblast_tisku</vt:lpstr>
      <vt:lpstr>titul!Oblast_tisku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2016-12-02T15:54:27Z</cp:lastPrinted>
  <dcterms:created xsi:type="dcterms:W3CDTF">2016-12-02T14:27:12Z</dcterms:created>
  <dcterms:modified xsi:type="dcterms:W3CDTF">2016-12-02T16:04:55Z</dcterms:modified>
</cp:coreProperties>
</file>